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24E9328E-2DED-41D4-8686-FACD4E04BC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I30" i="5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E30" i="5" l="1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10" i="5"/>
  <c r="E9" i="5"/>
  <c r="E8" i="5"/>
  <c r="I10" i="7" l="1"/>
  <c r="E10" i="7"/>
  <c r="I9" i="7"/>
  <c r="E9" i="7"/>
  <c r="I8" i="7"/>
  <c r="E8" i="7"/>
  <c r="I7" i="7"/>
  <c r="E7" i="7"/>
  <c r="C67" i="6"/>
  <c r="C66" i="6"/>
  <c r="C65" i="6"/>
  <c r="C64" i="6"/>
  <c r="C63" i="6"/>
  <c r="C62" i="6"/>
  <c r="C61" i="6"/>
  <c r="C60" i="6"/>
  <c r="C59" i="6"/>
  <c r="C58" i="6"/>
  <c r="C57" i="6"/>
  <c r="C56" i="6"/>
  <c r="C54" i="6"/>
  <c r="C53" i="6"/>
  <c r="C52" i="6"/>
  <c r="C51" i="6"/>
  <c r="C50" i="6"/>
  <c r="C49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6" i="6"/>
  <c r="C6" i="6"/>
  <c r="E5" i="6"/>
  <c r="C5" i="6"/>
</calcChain>
</file>

<file path=xl/sharedStrings.xml><?xml version="1.0" encoding="utf-8"?>
<sst xmlns="http://schemas.openxmlformats.org/spreadsheetml/2006/main" count="204" uniqueCount="120">
  <si>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</si>
  <si>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</si>
  <si>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</si>
  <si>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</si>
  <si>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</si>
  <si>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</si>
  <si>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</si>
  <si>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</si>
  <si>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</si>
  <si>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</si>
  <si>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</si>
  <si>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</si>
  <si>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</si>
  <si>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</si>
  <si>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</si>
  <si>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</si>
  <si>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</si>
  <si>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</si>
  <si>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</si>
  <si>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</si>
  <si>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</si>
  <si>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</si>
  <si>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</si>
  <si>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</si>
  <si>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</si>
  <si>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</si>
  <si>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</si>
  <si>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</si>
  <si>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</si>
  <si>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</si>
  <si>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</si>
  <si>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</si>
  <si>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</si>
  <si>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</si>
  <si>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</si>
  <si>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</si>
  <si>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</si>
  <si>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</si>
  <si>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</si>
  <si>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</si>
  <si>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</si>
  <si>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</si>
  <si>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</si>
  <si>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</si>
  <si>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</si>
  <si>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</si>
  <si>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</si>
  <si>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</si>
  <si>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</si>
  <si>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</si>
  <si>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</si>
  <si>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</si>
  <si>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</si>
  <si>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</si>
  <si>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</si>
  <si>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</si>
  <si>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</si>
  <si>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</si>
  <si>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</si>
  <si>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</si>
  <si>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</si>
  <si>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</si>
  <si>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</si>
  <si>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</si>
  <si>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</si>
  <si>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</si>
  <si>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</si>
  <si>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</si>
  <si>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</si>
  <si>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</si>
  <si>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</si>
  <si>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</si>
  <si>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</si>
  <si>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</si>
  <si>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</si>
  <si>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</si>
  <si>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</si>
  <si>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</si>
  <si>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</si>
  <si>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</si>
  <si>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</si>
  <si>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</si>
  <si>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</si>
  <si>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</si>
  <si>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</si>
  <si>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</si>
  <si>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</si>
  <si>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</si>
  <si>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</si>
  <si>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</si>
  <si>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</si>
  <si>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</si>
  <si>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</si>
  <si>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</si>
  <si>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</si>
  <si>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</si>
  <si>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</si>
  <si>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</si>
  <si>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</si>
  <si>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</si>
  <si>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</si>
  <si>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</si>
  <si>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</si>
  <si>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</si>
  <si>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t>Norveška</t>
  </si>
  <si>
    <t>Argentina</t>
  </si>
  <si>
    <t>Novi Zeland</t>
  </si>
  <si>
    <t>Estonija</t>
  </si>
  <si>
    <t>Malta</t>
  </si>
  <si>
    <t>Ujedinjeni Arapski Emirati</t>
  </si>
  <si>
    <t>100,0</t>
  </si>
  <si>
    <t>Island</t>
  </si>
  <si>
    <t>Ostala mjesta</t>
  </si>
  <si>
    <r>
      <t xml:space="preserve">   </t>
    </r>
    <r>
      <rPr>
        <b/>
        <i/>
        <sz val="8"/>
        <color theme="1"/>
        <rFont val="Arial"/>
        <family val="2"/>
      </rPr>
      <t>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</si>
  <si>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Čile</t>
  </si>
  <si>
    <t>Sjeverna Makedonija</t>
  </si>
  <si>
    <t xml:space="preserve">Koreja, Republika </t>
  </si>
  <si>
    <r>
      <t xml:space="preserve">Tabela 1. Dolasci i noćenja turista u kolektivnom smještaju po opštinama </t>
    </r>
    <r>
      <rPr>
        <b/>
        <sz val="11"/>
        <color theme="1"/>
        <rFont val="Calibri"/>
        <family val="2"/>
      </rPr>
      <t>⁽¹⁾</t>
    </r>
    <r>
      <rPr>
        <b/>
        <sz val="11"/>
        <color theme="1"/>
        <rFont val="Arial"/>
        <family val="2"/>
      </rPr>
      <t xml:space="preserve">, april 2022. </t>
    </r>
    <r>
      <rPr>
        <b/>
        <sz val="11"/>
        <color theme="1"/>
        <rFont val="Calibri"/>
        <family val="2"/>
      </rPr>
      <t>⁽P⁾</t>
    </r>
  </si>
  <si>
    <r>
      <t xml:space="preserve">Tabela 2. Dolasci i noćenja stranih turista po zemlji pripadnosti u kolektivnom smještaju, april 2022 </t>
    </r>
    <r>
      <rPr>
        <b/>
        <sz val="11"/>
        <color theme="1"/>
        <rFont val="Calibri"/>
        <family val="2"/>
      </rPr>
      <t>⁽P⁾</t>
    </r>
  </si>
  <si>
    <r>
      <t xml:space="preserve">Tabela 3. Dolasci i noćenja turista u kolektivnom smještaju po vrsti mjesta </t>
    </r>
    <r>
      <rPr>
        <b/>
        <sz val="11"/>
        <color theme="1"/>
        <rFont val="Calibri"/>
        <family val="2"/>
      </rPr>
      <t>⁽²⁾</t>
    </r>
    <r>
      <rPr>
        <b/>
        <sz val="11"/>
        <color theme="1"/>
        <rFont val="Arial"/>
        <family val="2"/>
      </rPr>
      <t xml:space="preserve">, april 2022. </t>
    </r>
    <r>
      <rPr>
        <b/>
        <sz val="11"/>
        <color theme="1"/>
        <rFont val="Calibri"/>
        <family val="2"/>
      </rPr>
      <t>⁽P⁾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</si>
</sst>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1" applyNumberFormat="0" applyAlignment="0" applyProtection="0"/>
    <xf numFmtId="0" fontId="27" fillId="6" borderId="32" applyNumberFormat="0" applyAlignment="0" applyProtection="0"/>
    <xf numFmtId="0" fontId="28" fillId="6" borderId="31" applyNumberFormat="0" applyAlignment="0" applyProtection="0"/>
    <xf numFmtId="0" fontId="29" fillId="0" borderId="33" applyNumberFormat="0" applyFill="0" applyAlignment="0" applyProtection="0"/>
    <xf numFmtId="0" fontId="30" fillId="7" borderId="34" applyNumberFormat="0" applyAlignment="0" applyProtection="0"/>
    <xf numFmtId="0" fontId="31" fillId="0" borderId="0" applyNumberFormat="0" applyFill="0" applyBorder="0" applyAlignment="0" applyProtection="0"/>
    <xf numFmtId="0" fontId="18" fillId="8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2">
    <xf numFmtId="0" fontId="0" fillId="0" borderId="0" xfId="0"/>
    <xf numFmtId="0" fontId="2" fillId="0" borderId="4" xfId="0" applyFont="1" applyFill="1" applyBorder="1" applyAlignment="1">
      <alignment horizontal="center"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165" fontId="4" fillId="0" borderId="5" xfId="0" applyNumberFormat="1" applyFont="1" applyFill="1" applyBorder="1"/>
    <xf numFmtId="3" fontId="4" fillId="0" borderId="7" xfId="0" applyNumberFormat="1" applyFont="1" applyFill="1" applyBorder="1"/>
    <xf numFmtId="0" fontId="16" fillId="0" borderId="8" xfId="0" applyFont="1" applyFill="1" applyBorder="1" applyAlignment="1">
      <alignment horizontal="right" vertical="center" wrapText="1"/>
    </xf>
    <xf numFmtId="165" fontId="4" fillId="0" borderId="4" xfId="0" applyNumberFormat="1" applyFont="1" applyFill="1" applyBorder="1"/>
    <xf numFmtId="0" fontId="4" fillId="0" borderId="8" xfId="0" applyFont="1" applyFill="1" applyBorder="1"/>
    <xf numFmtId="3" fontId="16" fillId="0" borderId="7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2" fontId="0" fillId="0" borderId="0" xfId="0" applyNumberFormat="1" applyFill="1"/>
    <xf numFmtId="0" fontId="6" fillId="0" borderId="0" xfId="0" applyFont="1" applyFill="1"/>
    <xf numFmtId="0" fontId="2" fillId="0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0" fillId="0" borderId="15" xfId="0" quotePrefix="1" applyFont="1" applyFill="1" applyBorder="1" applyAlignment="1">
      <alignment horizontal="center" vertical="center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164" fontId="9" fillId="0" borderId="4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165" fontId="4" fillId="0" borderId="19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0" fillId="0" borderId="0" xfId="0" applyNumberFormat="1" applyFill="1"/>
    <xf numFmtId="3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horizontal="right" vertical="center"/>
    </xf>
    <xf numFmtId="165" fontId="4" fillId="0" borderId="19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7" fillId="0" borderId="0" xfId="0" applyFont="1" applyFill="1"/>
    <xf numFmtId="165" fontId="9" fillId="0" borderId="19" xfId="0" applyNumberFormat="1" applyFont="1" applyFill="1" applyBorder="1" applyAlignment="1">
      <alignment vertical="center" wrapText="1"/>
    </xf>
    <xf numFmtId="3" fontId="15" fillId="0" borderId="39" xfId="0" applyNumberFormat="1" applyFont="1" applyFill="1" applyBorder="1" applyAlignment="1">
      <alignment horizontal="right" vertical="center"/>
    </xf>
    <xf numFmtId="165" fontId="15" fillId="0" borderId="40" xfId="0" applyNumberFormat="1" applyFont="1" applyFill="1" applyBorder="1" applyAlignment="1">
      <alignment horizontal="right" vertical="center"/>
    </xf>
    <xf numFmtId="0" fontId="0" fillId="0" borderId="0" xfId="0" applyFont="1" applyFill="1"/>
    <xf numFmtId="3" fontId="15" fillId="0" borderId="7" xfId="0" applyNumberFormat="1" applyFont="1" applyFill="1" applyBorder="1" applyAlignment="1">
      <alignment horizontal="right" vertical="center"/>
    </xf>
    <xf numFmtId="0" fontId="0" fillId="0" borderId="42" xfId="0" applyFill="1" applyBorder="1"/>
    <xf numFmtId="165" fontId="4" fillId="0" borderId="20" xfId="0" applyNumberFormat="1" applyFont="1" applyFill="1" applyBorder="1" applyAlignment="1">
      <alignment vertical="center" wrapText="1"/>
    </xf>
    <xf numFmtId="0" fontId="12" fillId="0" borderId="0" xfId="0" applyFont="1" applyFill="1"/>
    <xf numFmtId="165" fontId="0" fillId="0" borderId="0" xfId="0" applyNumberForma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workbookViewId="0">
      <selection activeCell="L12" sqref="L12"/>
    </sheetView>
  </sheetViews>
  <sheetFormatPr defaultRowHeight="15" x14ac:dyDescent="0.25"/>
  <cols>
    <col min="1" max="1" width="14.42578125" style="2" customWidth="1"/>
    <col min="2" max="2" width="12" style="2" customWidth="1"/>
    <col min="3" max="4" width="9.28515625" style="2" bestFit="1" customWidth="1"/>
    <col min="5" max="6" width="9.28515625" style="2" customWidth="1"/>
    <col min="7" max="7" width="9.28515625" style="2" bestFit="1" customWidth="1"/>
    <col min="8" max="8" width="9.42578125" style="2" bestFit="1" customWidth="1"/>
    <col min="9" max="9" width="10.42578125" style="2" customWidth="1"/>
    <col min="10" max="16384" width="9.140625" style="2"/>
  </cols>
  <sheetData>
    <row r="1" spans="1:21" x14ac:dyDescent="0.25">
      <c r="A1" s="35" t="s">
        <v>117</v>
      </c>
      <c r="B1" s="35"/>
      <c r="C1" s="84"/>
      <c r="D1" s="84"/>
      <c r="E1" s="84"/>
      <c r="F1" s="84"/>
      <c r="G1" s="84"/>
      <c r="H1" s="84"/>
      <c r="I1" s="84"/>
    </row>
    <row r="2" spans="1:21" ht="15.75" thickBot="1" x14ac:dyDescent="0.3">
      <c r="A2" s="84"/>
      <c r="B2" s="84"/>
      <c r="C2" s="84"/>
      <c r="D2" s="84"/>
      <c r="E2" s="84"/>
      <c r="F2" s="84"/>
      <c r="G2" s="84"/>
      <c r="H2" s="84"/>
      <c r="I2" s="84"/>
    </row>
    <row r="3" spans="1:21" ht="15.75" customHeight="1" x14ac:dyDescent="0.25">
      <c r="A3" s="94" t="s">
        <v>71</v>
      </c>
      <c r="B3" s="36"/>
      <c r="C3" s="97" t="s">
        <v>0</v>
      </c>
      <c r="D3" s="97"/>
      <c r="E3" s="98"/>
      <c r="F3" s="37"/>
      <c r="G3" s="99" t="s">
        <v>1</v>
      </c>
      <c r="H3" s="99"/>
      <c r="I3" s="100"/>
    </row>
    <row r="4" spans="1:21" ht="15.75" customHeight="1" x14ac:dyDescent="0.25">
      <c r="A4" s="95"/>
      <c r="B4" s="38" t="s">
        <v>85</v>
      </c>
      <c r="C4" s="39" t="s">
        <v>86</v>
      </c>
      <c r="D4" s="39" t="s">
        <v>87</v>
      </c>
      <c r="E4" s="40" t="s">
        <v>88</v>
      </c>
      <c r="F4" s="41" t="s">
        <v>85</v>
      </c>
      <c r="G4" s="39" t="s">
        <v>86</v>
      </c>
      <c r="H4" s="39" t="s">
        <v>87</v>
      </c>
      <c r="I4" s="40" t="s">
        <v>88</v>
      </c>
    </row>
    <row r="5" spans="1:21" ht="15.75" thickBot="1" x14ac:dyDescent="0.3">
      <c r="A5" s="96"/>
      <c r="B5" s="42" t="s">
        <v>92</v>
      </c>
      <c r="C5" s="43" t="s">
        <v>93</v>
      </c>
      <c r="D5" s="44" t="s">
        <v>3</v>
      </c>
      <c r="E5" s="45" t="s">
        <v>4</v>
      </c>
      <c r="F5" s="46" t="s">
        <v>92</v>
      </c>
      <c r="G5" s="43" t="s">
        <v>93</v>
      </c>
      <c r="H5" s="44" t="s">
        <v>3</v>
      </c>
      <c r="I5" s="45" t="s">
        <v>4</v>
      </c>
      <c r="L5" s="35"/>
      <c r="M5" s="35"/>
      <c r="N5" s="35"/>
      <c r="O5" s="84"/>
      <c r="P5" s="84"/>
      <c r="Q5" s="84"/>
      <c r="R5" s="84"/>
      <c r="S5" s="84"/>
      <c r="T5" s="84"/>
      <c r="U5" s="84"/>
    </row>
    <row r="6" spans="1:21" x14ac:dyDescent="0.25">
      <c r="A6" s="47" t="s">
        <v>2</v>
      </c>
      <c r="B6" s="48">
        <v>63326</v>
      </c>
      <c r="C6" s="49">
        <v>8877</v>
      </c>
      <c r="D6" s="49">
        <v>72203</v>
      </c>
      <c r="E6" s="50">
        <v>100</v>
      </c>
      <c r="F6" s="51">
        <v>171382</v>
      </c>
      <c r="G6" s="51">
        <v>28392</v>
      </c>
      <c r="H6" s="51">
        <v>199774</v>
      </c>
      <c r="I6" s="52" t="s">
        <v>110</v>
      </c>
      <c r="L6" s="35"/>
      <c r="M6" s="35"/>
    </row>
    <row r="7" spans="1:21" x14ac:dyDescent="0.25">
      <c r="A7" s="53" t="s">
        <v>73</v>
      </c>
      <c r="B7" s="54" t="s">
        <v>74</v>
      </c>
      <c r="C7" s="55" t="s">
        <v>74</v>
      </c>
      <c r="D7" s="55" t="s">
        <v>74</v>
      </c>
      <c r="E7" s="56" t="s">
        <v>74</v>
      </c>
      <c r="F7" s="57" t="s">
        <v>74</v>
      </c>
      <c r="G7" s="57" t="s">
        <v>74</v>
      </c>
      <c r="H7" s="57" t="s">
        <v>74</v>
      </c>
      <c r="I7" s="56" t="s">
        <v>74</v>
      </c>
      <c r="L7" s="58"/>
      <c r="M7" s="35"/>
      <c r="N7" s="35"/>
    </row>
    <row r="8" spans="1:21" x14ac:dyDescent="0.25">
      <c r="A8" s="53" t="s">
        <v>7</v>
      </c>
      <c r="B8" s="59">
        <v>4585</v>
      </c>
      <c r="C8" s="60">
        <v>305</v>
      </c>
      <c r="D8" s="60">
        <v>4890</v>
      </c>
      <c r="E8" s="61">
        <f>D8/D6*100</f>
        <v>6.7725717767959788</v>
      </c>
      <c r="F8" s="62">
        <v>7690</v>
      </c>
      <c r="G8" s="62">
        <v>595</v>
      </c>
      <c r="H8" s="62">
        <v>8285</v>
      </c>
      <c r="I8" s="56">
        <f>H8/H6*100</f>
        <v>4.1471863205422128</v>
      </c>
      <c r="L8" s="58"/>
    </row>
    <row r="9" spans="1:21" x14ac:dyDescent="0.25">
      <c r="A9" s="53" t="s">
        <v>15</v>
      </c>
      <c r="B9" s="54">
        <v>190</v>
      </c>
      <c r="C9" s="55">
        <v>224</v>
      </c>
      <c r="D9" s="55">
        <v>414</v>
      </c>
      <c r="E9" s="61">
        <f>D9/D6*100</f>
        <v>0.57338337742199075</v>
      </c>
      <c r="F9" s="57">
        <v>275</v>
      </c>
      <c r="G9" s="57">
        <v>316</v>
      </c>
      <c r="H9" s="62">
        <v>591</v>
      </c>
      <c r="I9" s="56">
        <f>H9/H6*100</f>
        <v>0.29583429275080841</v>
      </c>
      <c r="L9" s="58"/>
      <c r="M9" s="35"/>
      <c r="N9" s="35"/>
    </row>
    <row r="10" spans="1:21" x14ac:dyDescent="0.25">
      <c r="A10" s="53" t="s">
        <v>60</v>
      </c>
      <c r="B10" s="54">
        <v>260</v>
      </c>
      <c r="C10" s="55">
        <v>158</v>
      </c>
      <c r="D10" s="60">
        <v>418</v>
      </c>
      <c r="E10" s="61">
        <f>D10/D6*100</f>
        <v>0.57892331343572978</v>
      </c>
      <c r="F10" s="62">
        <v>476</v>
      </c>
      <c r="G10" s="57">
        <v>385</v>
      </c>
      <c r="H10" s="62">
        <v>861</v>
      </c>
      <c r="I10" s="56">
        <f>H10/H6*100</f>
        <v>0.43098701532731981</v>
      </c>
      <c r="L10" s="58"/>
    </row>
    <row r="11" spans="1:21" x14ac:dyDescent="0.25">
      <c r="A11" s="53" t="s">
        <v>5</v>
      </c>
      <c r="B11" s="59">
        <v>27597</v>
      </c>
      <c r="C11" s="60">
        <v>3444</v>
      </c>
      <c r="D11" s="60">
        <v>31041</v>
      </c>
      <c r="E11" s="61">
        <f>D11/D6*100</f>
        <v>42.991288450618399</v>
      </c>
      <c r="F11" s="62">
        <v>83368</v>
      </c>
      <c r="G11" s="62">
        <v>6875</v>
      </c>
      <c r="H11" s="62">
        <v>90243</v>
      </c>
      <c r="I11" s="56">
        <f>90243/H6*100</f>
        <v>45.172544975822682</v>
      </c>
      <c r="K11" s="51"/>
      <c r="O11" s="35"/>
      <c r="P11" s="35"/>
    </row>
    <row r="12" spans="1:21" x14ac:dyDescent="0.25">
      <c r="A12" s="53" t="s">
        <v>9</v>
      </c>
      <c r="B12" s="54">
        <v>180</v>
      </c>
      <c r="C12" s="55">
        <v>216</v>
      </c>
      <c r="D12" s="60">
        <v>396</v>
      </c>
      <c r="E12" s="61">
        <f>D12/D6*100</f>
        <v>0.54845366536016515</v>
      </c>
      <c r="F12" s="62">
        <v>328</v>
      </c>
      <c r="G12" s="62">
        <v>660</v>
      </c>
      <c r="H12" s="62">
        <v>988</v>
      </c>
      <c r="I12" s="56">
        <f>988/H6*100</f>
        <v>0.49455885150219747</v>
      </c>
      <c r="K12" s="21"/>
    </row>
    <row r="13" spans="1:21" x14ac:dyDescent="0.25">
      <c r="A13" s="63" t="s">
        <v>18</v>
      </c>
      <c r="B13" s="54">
        <v>119</v>
      </c>
      <c r="C13" s="55">
        <v>5</v>
      </c>
      <c r="D13" s="55">
        <v>124</v>
      </c>
      <c r="E13" s="61">
        <f>D13/D6*100</f>
        <v>0.17173801642591027</v>
      </c>
      <c r="F13" s="57">
        <v>199</v>
      </c>
      <c r="G13" s="57">
        <v>5</v>
      </c>
      <c r="H13" s="57">
        <v>204</v>
      </c>
      <c r="I13" s="56">
        <f>204/H6*100</f>
        <v>0.10211539039114201</v>
      </c>
    </row>
    <row r="14" spans="1:21" x14ac:dyDescent="0.25">
      <c r="A14" s="53" t="s">
        <v>80</v>
      </c>
      <c r="B14" s="54" t="s">
        <v>74</v>
      </c>
      <c r="C14" s="55" t="s">
        <v>74</v>
      </c>
      <c r="D14" s="55" t="s">
        <v>74</v>
      </c>
      <c r="E14" s="61" t="s">
        <v>74</v>
      </c>
      <c r="F14" s="57" t="s">
        <v>74</v>
      </c>
      <c r="G14" s="57" t="s">
        <v>74</v>
      </c>
      <c r="H14" s="57" t="s">
        <v>74</v>
      </c>
      <c r="I14" s="56" t="s">
        <v>74</v>
      </c>
    </row>
    <row r="15" spans="1:21" x14ac:dyDescent="0.25">
      <c r="A15" s="53" t="s">
        <v>11</v>
      </c>
      <c r="B15" s="59">
        <v>8488</v>
      </c>
      <c r="C15" s="60">
        <v>1415</v>
      </c>
      <c r="D15" s="60">
        <v>9903</v>
      </c>
      <c r="E15" s="61">
        <f>D15/D6*100</f>
        <v>13.715496586014432</v>
      </c>
      <c r="F15" s="62">
        <v>28182</v>
      </c>
      <c r="G15" s="62">
        <v>13517</v>
      </c>
      <c r="H15" s="62">
        <v>41699</v>
      </c>
      <c r="I15" s="56">
        <f>41699/H6*100</f>
        <v>20.873086587844263</v>
      </c>
    </row>
    <row r="16" spans="1:21" x14ac:dyDescent="0.25">
      <c r="A16" s="53" t="s">
        <v>6</v>
      </c>
      <c r="B16" s="59">
        <v>1142</v>
      </c>
      <c r="C16" s="60">
        <v>520</v>
      </c>
      <c r="D16" s="60">
        <v>1662</v>
      </c>
      <c r="E16" s="61">
        <f>D16/D6*100</f>
        <v>2.3018434137085717</v>
      </c>
      <c r="F16" s="62">
        <v>2515</v>
      </c>
      <c r="G16" s="62">
        <v>862</v>
      </c>
      <c r="H16" s="62">
        <v>3377</v>
      </c>
      <c r="I16" s="56">
        <f>3377/H6*100</f>
        <v>1.6904101634847377</v>
      </c>
      <c r="N16" s="35"/>
      <c r="O16" s="35"/>
    </row>
    <row r="17" spans="1:9" x14ac:dyDescent="0.25">
      <c r="A17" s="53" t="s">
        <v>13</v>
      </c>
      <c r="B17" s="59">
        <v>3336</v>
      </c>
      <c r="C17" s="55">
        <v>338</v>
      </c>
      <c r="D17" s="60">
        <v>3674</v>
      </c>
      <c r="E17" s="61">
        <f>D17/D6*100</f>
        <v>5.0884312286193092</v>
      </c>
      <c r="F17" s="62">
        <v>7311</v>
      </c>
      <c r="G17" s="62">
        <v>659</v>
      </c>
      <c r="H17" s="62">
        <v>7970</v>
      </c>
      <c r="I17" s="56">
        <f>7970/H6*100</f>
        <v>3.9895081442029494</v>
      </c>
    </row>
    <row r="18" spans="1:9" x14ac:dyDescent="0.25">
      <c r="A18" s="53" t="s">
        <v>14</v>
      </c>
      <c r="B18" s="54">
        <v>22</v>
      </c>
      <c r="C18" s="55">
        <v>19</v>
      </c>
      <c r="D18" s="55">
        <v>41</v>
      </c>
      <c r="E18" s="61">
        <f>D18/D6*100</f>
        <v>5.6784344140825171E-2</v>
      </c>
      <c r="F18" s="57">
        <v>22</v>
      </c>
      <c r="G18" s="57">
        <v>52</v>
      </c>
      <c r="H18" s="57">
        <v>74</v>
      </c>
      <c r="I18" s="56">
        <f>74/H6*100</f>
        <v>3.7041857298747587E-2</v>
      </c>
    </row>
    <row r="19" spans="1:9" x14ac:dyDescent="0.25">
      <c r="A19" s="63" t="s">
        <v>10</v>
      </c>
      <c r="B19" s="59">
        <v>361</v>
      </c>
      <c r="C19" s="55">
        <v>187</v>
      </c>
      <c r="D19" s="60">
        <v>548</v>
      </c>
      <c r="E19" s="61">
        <f>D19/D6*100</f>
        <v>0.75897123388224863</v>
      </c>
      <c r="F19" s="62">
        <v>542</v>
      </c>
      <c r="G19" s="57">
        <v>250</v>
      </c>
      <c r="H19" s="62">
        <v>792</v>
      </c>
      <c r="I19" s="56">
        <f>792/H6*100</f>
        <v>0.39644798622443356</v>
      </c>
    </row>
    <row r="20" spans="1:9" x14ac:dyDescent="0.25">
      <c r="A20" s="63" t="s">
        <v>81</v>
      </c>
      <c r="B20" s="54" t="s">
        <v>74</v>
      </c>
      <c r="C20" s="55" t="s">
        <v>74</v>
      </c>
      <c r="D20" s="55" t="s">
        <v>74</v>
      </c>
      <c r="E20" s="61" t="s">
        <v>74</v>
      </c>
      <c r="F20" s="57" t="s">
        <v>74</v>
      </c>
      <c r="G20" s="57"/>
      <c r="H20" s="57" t="s">
        <v>74</v>
      </c>
      <c r="I20" s="56" t="s">
        <v>74</v>
      </c>
    </row>
    <row r="21" spans="1:9" x14ac:dyDescent="0.25">
      <c r="A21" s="53" t="s">
        <v>82</v>
      </c>
      <c r="B21" s="54" t="s">
        <v>74</v>
      </c>
      <c r="C21" s="55" t="s">
        <v>74</v>
      </c>
      <c r="D21" s="55" t="s">
        <v>74</v>
      </c>
      <c r="E21" s="61" t="s">
        <v>74</v>
      </c>
      <c r="F21" s="57" t="s">
        <v>74</v>
      </c>
      <c r="G21" s="57" t="s">
        <v>74</v>
      </c>
      <c r="H21" s="57" t="s">
        <v>74</v>
      </c>
      <c r="I21" s="56" t="s">
        <v>74</v>
      </c>
    </row>
    <row r="22" spans="1:9" x14ac:dyDescent="0.25">
      <c r="A22" s="63" t="s">
        <v>16</v>
      </c>
      <c r="B22" s="54">
        <v>138</v>
      </c>
      <c r="C22" s="55">
        <v>114</v>
      </c>
      <c r="D22" s="55">
        <v>252</v>
      </c>
      <c r="E22" s="61">
        <f>D22/D6*100</f>
        <v>0.34901596886555963</v>
      </c>
      <c r="F22" s="57">
        <v>186</v>
      </c>
      <c r="G22" s="57">
        <v>138</v>
      </c>
      <c r="H22" s="57">
        <v>324</v>
      </c>
      <c r="I22" s="56">
        <f>324/H6*100</f>
        <v>0.16218326709181377</v>
      </c>
    </row>
    <row r="23" spans="1:9" x14ac:dyDescent="0.25">
      <c r="A23" s="53" t="s">
        <v>83</v>
      </c>
      <c r="B23" s="54" t="s">
        <v>74</v>
      </c>
      <c r="C23" s="55" t="s">
        <v>74</v>
      </c>
      <c r="D23" s="55" t="s">
        <v>74</v>
      </c>
      <c r="E23" s="61" t="s">
        <v>74</v>
      </c>
      <c r="F23" s="57" t="s">
        <v>74</v>
      </c>
      <c r="G23" s="57" t="s">
        <v>74</v>
      </c>
      <c r="H23" s="57" t="s">
        <v>74</v>
      </c>
      <c r="I23" s="56" t="s">
        <v>74</v>
      </c>
    </row>
    <row r="24" spans="1:9" x14ac:dyDescent="0.25">
      <c r="A24" s="53" t="s">
        <v>59</v>
      </c>
      <c r="B24" s="59">
        <v>9881</v>
      </c>
      <c r="C24" s="60">
        <v>1309</v>
      </c>
      <c r="D24" s="60">
        <v>11190</v>
      </c>
      <c r="E24" s="61">
        <f>D24/D6*100</f>
        <v>15.497970998434967</v>
      </c>
      <c r="F24" s="62">
        <v>21035</v>
      </c>
      <c r="G24" s="62">
        <v>2687</v>
      </c>
      <c r="H24" s="62">
        <v>23722</v>
      </c>
      <c r="I24" s="56">
        <f>23722/H6*100</f>
        <v>11.874418092444463</v>
      </c>
    </row>
    <row r="25" spans="1:9" x14ac:dyDescent="0.25">
      <c r="A25" s="53" t="s">
        <v>17</v>
      </c>
      <c r="B25" s="54">
        <v>40</v>
      </c>
      <c r="C25" s="55">
        <v>32</v>
      </c>
      <c r="D25" s="55">
        <v>72</v>
      </c>
      <c r="E25" s="61">
        <f>D25/D6*100</f>
        <v>9.9718848247302747E-2</v>
      </c>
      <c r="F25" s="57">
        <v>216</v>
      </c>
      <c r="G25" s="57">
        <v>117</v>
      </c>
      <c r="H25" s="57">
        <v>333</v>
      </c>
      <c r="I25" s="56">
        <f>333/H6*100</f>
        <v>0.16668835784436414</v>
      </c>
    </row>
    <row r="26" spans="1:9" x14ac:dyDescent="0.25">
      <c r="A26" s="53" t="s">
        <v>101</v>
      </c>
      <c r="B26" s="54" t="s">
        <v>74</v>
      </c>
      <c r="C26" s="55" t="s">
        <v>74</v>
      </c>
      <c r="D26" s="55" t="s">
        <v>74</v>
      </c>
      <c r="E26" s="61" t="s">
        <v>74</v>
      </c>
      <c r="F26" s="57" t="s">
        <v>74</v>
      </c>
      <c r="G26" s="57" t="s">
        <v>74</v>
      </c>
      <c r="H26" s="57" t="s">
        <v>74</v>
      </c>
      <c r="I26" s="56" t="s">
        <v>74</v>
      </c>
    </row>
    <row r="27" spans="1:9" x14ac:dyDescent="0.25">
      <c r="A27" s="53" t="s">
        <v>8</v>
      </c>
      <c r="B27" s="59">
        <v>5711</v>
      </c>
      <c r="C27" s="55">
        <v>418</v>
      </c>
      <c r="D27" s="60">
        <v>6129</v>
      </c>
      <c r="E27" s="61">
        <f>D27/D6*100</f>
        <v>8.4885669570516455</v>
      </c>
      <c r="F27" s="62">
        <v>16138</v>
      </c>
      <c r="G27" s="62">
        <v>976</v>
      </c>
      <c r="H27" s="62">
        <v>17114</v>
      </c>
      <c r="I27" s="56">
        <f>17114/H6*100</f>
        <v>8.5666803487941365</v>
      </c>
    </row>
    <row r="28" spans="1:9" x14ac:dyDescent="0.25">
      <c r="A28" s="53" t="s">
        <v>84</v>
      </c>
      <c r="B28" s="54" t="s">
        <v>74</v>
      </c>
      <c r="C28" s="55" t="s">
        <v>74</v>
      </c>
      <c r="D28" s="55" t="s">
        <v>74</v>
      </c>
      <c r="E28" s="61" t="s">
        <v>74</v>
      </c>
      <c r="F28" s="57" t="s">
        <v>74</v>
      </c>
      <c r="G28" s="57" t="s">
        <v>74</v>
      </c>
      <c r="H28" s="57" t="s">
        <v>74</v>
      </c>
      <c r="I28" s="56" t="s">
        <v>74</v>
      </c>
    </row>
    <row r="29" spans="1:9" x14ac:dyDescent="0.25">
      <c r="A29" s="53" t="s">
        <v>12</v>
      </c>
      <c r="B29" s="59">
        <v>508</v>
      </c>
      <c r="C29" s="60">
        <v>28</v>
      </c>
      <c r="D29" s="60">
        <v>536</v>
      </c>
      <c r="E29" s="61">
        <f>D29/D6*100</f>
        <v>0.74235142584103153</v>
      </c>
      <c r="F29" s="62">
        <v>1103</v>
      </c>
      <c r="G29" s="62">
        <v>56</v>
      </c>
      <c r="H29" s="62">
        <v>1159</v>
      </c>
      <c r="I29" s="56">
        <f>1159/H6*100</f>
        <v>0.58015557580065469</v>
      </c>
    </row>
    <row r="30" spans="1:9" ht="15.75" thickBot="1" x14ac:dyDescent="0.3">
      <c r="A30" s="64" t="s">
        <v>61</v>
      </c>
      <c r="B30" s="65">
        <v>744</v>
      </c>
      <c r="C30" s="66">
        <v>136</v>
      </c>
      <c r="D30" s="66">
        <v>880</v>
      </c>
      <c r="E30" s="67">
        <f>D30/D6*100</f>
        <v>1.218785923022589</v>
      </c>
      <c r="F30" s="68">
        <v>1770</v>
      </c>
      <c r="G30" s="68">
        <v>230</v>
      </c>
      <c r="H30" s="68">
        <v>2000</v>
      </c>
      <c r="I30" s="69">
        <f>2000/H6*100</f>
        <v>1.0011312783445292</v>
      </c>
    </row>
    <row r="31" spans="1:9" x14ac:dyDescent="0.25">
      <c r="A31" s="70"/>
      <c r="B31" s="71"/>
      <c r="C31" s="72"/>
      <c r="D31" s="72"/>
      <c r="E31" s="73"/>
      <c r="F31" s="73"/>
      <c r="G31" s="72"/>
      <c r="H31" s="72"/>
      <c r="I31" s="73"/>
    </row>
    <row r="32" spans="1:9" ht="72.75" customHeight="1" x14ac:dyDescent="0.25">
      <c r="A32" s="93" t="s">
        <v>102</v>
      </c>
      <c r="B32" s="93"/>
      <c r="C32" s="93"/>
      <c r="D32" s="93"/>
      <c r="E32" s="93"/>
      <c r="F32" s="93"/>
      <c r="G32" s="93"/>
      <c r="H32" s="93"/>
      <c r="I32" s="93"/>
    </row>
    <row r="33" spans="1:10" x14ac:dyDescent="0.25">
      <c r="A33" s="74" t="s">
        <v>95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x14ac:dyDescent="0.25">
      <c r="A34" s="76"/>
      <c r="B34" s="76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" activePane="bottomLeft" state="frozen"/>
      <selection pane="bottomLeft" activeCell="G28" sqref="G28"/>
    </sheetView>
  </sheetViews>
  <sheetFormatPr defaultRowHeight="15" x14ac:dyDescent="0.25"/>
  <cols>
    <col min="1" max="1" width="29.5703125" style="2" customWidth="1"/>
    <col min="2" max="2" width="14.7109375" style="4" customWidth="1"/>
    <col min="3" max="3" width="14" style="4" customWidth="1"/>
    <col min="4" max="4" width="13.5703125" style="4" customWidth="1"/>
    <col min="5" max="5" width="12.5703125" style="4" customWidth="1"/>
    <col min="6" max="7" width="9.140625" style="2"/>
    <col min="8" max="8" width="9.5703125" style="2" bestFit="1" customWidth="1"/>
    <col min="9" max="16384" width="9.140625" style="2"/>
  </cols>
  <sheetData>
    <row r="1" spans="1:10" x14ac:dyDescent="0.25">
      <c r="A1" s="77" t="s">
        <v>118</v>
      </c>
      <c r="B1" s="2"/>
      <c r="C1" s="2"/>
      <c r="D1" s="2"/>
      <c r="E1" s="2"/>
    </row>
    <row r="2" spans="1:10" ht="15.75" thickBot="1" x14ac:dyDescent="0.3">
      <c r="A2" s="78"/>
      <c r="B2" s="2"/>
      <c r="C2" s="2"/>
      <c r="D2" s="2"/>
      <c r="E2" s="2"/>
    </row>
    <row r="3" spans="1:10" s="80" customFormat="1" ht="15.75" thickBot="1" x14ac:dyDescent="0.3">
      <c r="A3" s="79" t="s">
        <v>19</v>
      </c>
      <c r="B3" s="5" t="s">
        <v>20</v>
      </c>
      <c r="C3" s="3" t="s">
        <v>21</v>
      </c>
      <c r="D3" s="3" t="s">
        <v>22</v>
      </c>
      <c r="E3" s="5" t="s">
        <v>21</v>
      </c>
    </row>
    <row r="4" spans="1:10" s="84" customFormat="1" x14ac:dyDescent="0.25">
      <c r="A4" s="81" t="s">
        <v>90</v>
      </c>
      <c r="B4" s="82">
        <v>63326</v>
      </c>
      <c r="C4" s="83">
        <v>100</v>
      </c>
      <c r="D4" s="82">
        <v>171382</v>
      </c>
      <c r="E4" s="83">
        <v>100</v>
      </c>
    </row>
    <row r="5" spans="1:10" x14ac:dyDescent="0.25">
      <c r="A5" s="81" t="s">
        <v>23</v>
      </c>
      <c r="B5" s="85">
        <v>57374</v>
      </c>
      <c r="C5" s="22">
        <f>B5/B4*100</f>
        <v>90.601016959858498</v>
      </c>
      <c r="D5" s="85">
        <v>153794</v>
      </c>
      <c r="E5" s="22">
        <f>D5/D4*100</f>
        <v>89.737545366491233</v>
      </c>
      <c r="G5" s="58"/>
      <c r="H5" s="77"/>
    </row>
    <row r="6" spans="1:10" x14ac:dyDescent="0.25">
      <c r="A6" s="53" t="s">
        <v>24</v>
      </c>
      <c r="B6" s="12">
        <v>6393</v>
      </c>
      <c r="C6" s="23">
        <f>B6/B4*100</f>
        <v>10.095379464990684</v>
      </c>
      <c r="D6" s="12">
        <v>9408</v>
      </c>
      <c r="E6" s="23">
        <f>D6/D4*100</f>
        <v>5.4894913118063746</v>
      </c>
      <c r="G6" s="58"/>
      <c r="H6" s="58"/>
      <c r="I6" s="58"/>
      <c r="J6" s="58"/>
    </row>
    <row r="7" spans="1:10" x14ac:dyDescent="0.25">
      <c r="A7" s="53" t="s">
        <v>25</v>
      </c>
      <c r="B7" s="12">
        <v>1784</v>
      </c>
      <c r="C7" s="23">
        <f>B7/B4*100</f>
        <v>2.8171683036983231</v>
      </c>
      <c r="D7" s="12">
        <v>5098</v>
      </c>
      <c r="E7" s="23">
        <f>D7/D4*100</f>
        <v>2.9746414442590239</v>
      </c>
      <c r="H7" s="34"/>
      <c r="I7" s="77"/>
    </row>
    <row r="8" spans="1:10" x14ac:dyDescent="0.25">
      <c r="A8" s="53" t="s">
        <v>26</v>
      </c>
      <c r="B8" s="12">
        <v>1345</v>
      </c>
      <c r="C8" s="23">
        <f>B8/B4*100</f>
        <v>2.1239301392792851</v>
      </c>
      <c r="D8" s="12">
        <v>3678</v>
      </c>
      <c r="E8" s="23">
        <f>D8/D4*100</f>
        <v>2.1460830192202218</v>
      </c>
      <c r="G8" s="77"/>
      <c r="H8" s="34"/>
      <c r="I8" s="34"/>
    </row>
    <row r="9" spans="1:10" x14ac:dyDescent="0.25">
      <c r="A9" s="63" t="s">
        <v>27</v>
      </c>
      <c r="B9" s="24">
        <v>96</v>
      </c>
      <c r="C9" s="23">
        <f>B9/B4*100</f>
        <v>0.15159650064744337</v>
      </c>
      <c r="D9" s="12">
        <v>371</v>
      </c>
      <c r="E9" s="23">
        <f>D9/D4*100</f>
        <v>0.21647547583760257</v>
      </c>
      <c r="H9" s="34"/>
      <c r="I9" s="34"/>
    </row>
    <row r="10" spans="1:10" x14ac:dyDescent="0.25">
      <c r="A10" s="53" t="s">
        <v>28</v>
      </c>
      <c r="B10" s="12">
        <v>1649</v>
      </c>
      <c r="C10" s="23">
        <f>B10/B4*100</f>
        <v>2.6039857246628557</v>
      </c>
      <c r="D10" s="12">
        <v>3673</v>
      </c>
      <c r="E10" s="23">
        <f>D10/D4*100</f>
        <v>2.1431655599771271</v>
      </c>
      <c r="H10" s="34"/>
      <c r="I10" s="34"/>
    </row>
    <row r="11" spans="1:10" x14ac:dyDescent="0.25">
      <c r="A11" s="53" t="s">
        <v>29</v>
      </c>
      <c r="B11" s="24">
        <v>319</v>
      </c>
      <c r="C11" s="23">
        <f>B11/B4*100</f>
        <v>0.50374253860973384</v>
      </c>
      <c r="D11" s="12">
        <v>733</v>
      </c>
      <c r="E11" s="23">
        <f>D11/D4*100</f>
        <v>0.4276995250376352</v>
      </c>
      <c r="G11" s="77"/>
      <c r="H11" s="34"/>
      <c r="I11" s="34"/>
    </row>
    <row r="12" spans="1:10" x14ac:dyDescent="0.25">
      <c r="A12" s="53" t="s">
        <v>78</v>
      </c>
      <c r="B12" s="24">
        <v>145</v>
      </c>
      <c r="C12" s="23">
        <f>B12/B4*100</f>
        <v>0.22897388118624262</v>
      </c>
      <c r="D12" s="12">
        <v>251</v>
      </c>
      <c r="E12" s="23">
        <f>D12/D4*100</f>
        <v>0.14645645400333757</v>
      </c>
      <c r="H12" s="34"/>
      <c r="I12" s="34"/>
    </row>
    <row r="13" spans="1:10" x14ac:dyDescent="0.25">
      <c r="A13" s="53" t="s">
        <v>30</v>
      </c>
      <c r="B13" s="24">
        <v>181</v>
      </c>
      <c r="C13" s="23">
        <f>B13/B4*100</f>
        <v>0.2858225689290339</v>
      </c>
      <c r="D13" s="12">
        <v>445</v>
      </c>
      <c r="E13" s="23">
        <f>D13/D4*100</f>
        <v>0.2596538726353993</v>
      </c>
      <c r="H13" s="34"/>
      <c r="I13" s="34"/>
    </row>
    <row r="14" spans="1:10" x14ac:dyDescent="0.25">
      <c r="A14" s="53" t="s">
        <v>107</v>
      </c>
      <c r="B14" s="24">
        <v>48</v>
      </c>
      <c r="C14" s="23">
        <f>B14/B4*100</f>
        <v>7.5798250323721686E-2</v>
      </c>
      <c r="D14" s="12">
        <v>118</v>
      </c>
      <c r="E14" s="23">
        <f>D14/D4*100</f>
        <v>6.8852038137027227E-2</v>
      </c>
      <c r="H14" s="34"/>
      <c r="I14" s="34"/>
    </row>
    <row r="15" spans="1:10" x14ac:dyDescent="0.25">
      <c r="A15" s="63" t="s">
        <v>31</v>
      </c>
      <c r="B15" s="24">
        <v>82</v>
      </c>
      <c r="C15" s="23">
        <f>B15/B4*100</f>
        <v>0.12948867763635791</v>
      </c>
      <c r="D15" s="12">
        <v>197</v>
      </c>
      <c r="E15" s="23">
        <f>D15/D4*100</f>
        <v>0.11494789417791833</v>
      </c>
      <c r="H15" s="34"/>
      <c r="I15" s="34"/>
    </row>
    <row r="16" spans="1:10" x14ac:dyDescent="0.25">
      <c r="A16" s="63" t="s">
        <v>32</v>
      </c>
      <c r="B16" s="12">
        <v>4272</v>
      </c>
      <c r="C16" s="23">
        <f>B16/B4*100</f>
        <v>6.7460442788112305</v>
      </c>
      <c r="D16" s="12">
        <v>14448</v>
      </c>
      <c r="E16" s="23">
        <f>D16/D4*100</f>
        <v>8.4302902288455037</v>
      </c>
      <c r="H16" s="34"/>
      <c r="I16" s="34"/>
    </row>
    <row r="17" spans="1:13" x14ac:dyDescent="0.25">
      <c r="A17" s="53" t="s">
        <v>33</v>
      </c>
      <c r="B17" s="24">
        <v>758</v>
      </c>
      <c r="C17" s="23">
        <f>B17/B4*100</f>
        <v>1.1969807030287718</v>
      </c>
      <c r="D17" s="24">
        <v>1531</v>
      </c>
      <c r="E17" s="23">
        <f>D17/D4*100</f>
        <v>0.89332602023549734</v>
      </c>
      <c r="H17" s="34"/>
      <c r="I17" s="34"/>
    </row>
    <row r="18" spans="1:13" x14ac:dyDescent="0.25">
      <c r="A18" s="63" t="s">
        <v>34</v>
      </c>
      <c r="B18" s="12">
        <v>496</v>
      </c>
      <c r="C18" s="23">
        <f>B18/B4*100</f>
        <v>0.78324858667845754</v>
      </c>
      <c r="D18" s="12">
        <v>2070</v>
      </c>
      <c r="E18" s="23">
        <f>D18/D4*100</f>
        <v>1.2078281266410706</v>
      </c>
      <c r="G18" s="77"/>
      <c r="H18" s="34"/>
      <c r="I18" s="34"/>
    </row>
    <row r="19" spans="1:13" x14ac:dyDescent="0.25">
      <c r="A19" s="53" t="s">
        <v>35</v>
      </c>
      <c r="B19" s="12">
        <v>1486</v>
      </c>
      <c r="C19" s="23">
        <f>B19/B4*100</f>
        <v>2.3465874996052176</v>
      </c>
      <c r="D19" s="12">
        <v>2962</v>
      </c>
      <c r="E19" s="23">
        <f>D19/D4*100</f>
        <v>1.7283028556091071</v>
      </c>
      <c r="H19" s="34"/>
      <c r="I19" s="34"/>
    </row>
    <row r="20" spans="1:13" x14ac:dyDescent="0.25">
      <c r="A20" s="53" t="s">
        <v>36</v>
      </c>
      <c r="B20" s="24">
        <v>257</v>
      </c>
      <c r="C20" s="23">
        <f>B20/B4*100</f>
        <v>0.40583646527492651</v>
      </c>
      <c r="D20" s="24">
        <v>923</v>
      </c>
      <c r="E20" s="23">
        <f>D20/D4*100</f>
        <v>0.53856297627522143</v>
      </c>
      <c r="H20" s="34"/>
      <c r="I20" s="34"/>
      <c r="M20" s="86"/>
    </row>
    <row r="21" spans="1:13" x14ac:dyDescent="0.25">
      <c r="A21" s="53" t="s">
        <v>111</v>
      </c>
      <c r="B21" s="24">
        <v>22</v>
      </c>
      <c r="C21" s="23">
        <f>B21/B4*100</f>
        <v>3.4740864731705776E-2</v>
      </c>
      <c r="D21" s="24">
        <v>116</v>
      </c>
      <c r="E21" s="23">
        <f>D21/D4*100</f>
        <v>6.7685054439789477E-2</v>
      </c>
      <c r="H21" s="34"/>
      <c r="I21" s="34"/>
    </row>
    <row r="22" spans="1:13" x14ac:dyDescent="0.25">
      <c r="A22" s="53" t="s">
        <v>37</v>
      </c>
      <c r="B22" s="25">
        <v>1195</v>
      </c>
      <c r="C22" s="26">
        <f>B22/B4*100</f>
        <v>1.8870606070176548</v>
      </c>
      <c r="D22" s="25">
        <v>2582</v>
      </c>
      <c r="E22" s="26">
        <f>D22/D4*100</f>
        <v>1.5065759531339347</v>
      </c>
      <c r="H22" s="34"/>
      <c r="I22" s="34"/>
    </row>
    <row r="23" spans="1:13" x14ac:dyDescent="0.25">
      <c r="A23" s="53" t="s">
        <v>62</v>
      </c>
      <c r="B23" s="12">
        <v>34</v>
      </c>
      <c r="C23" s="23">
        <f>B23/B4*100</f>
        <v>5.3690427312636194E-2</v>
      </c>
      <c r="D23" s="12">
        <v>66</v>
      </c>
      <c r="E23" s="23">
        <f>D23/D4*100</f>
        <v>3.8510462008845732E-2</v>
      </c>
      <c r="H23" s="34"/>
      <c r="I23" s="34"/>
    </row>
    <row r="24" spans="1:13" x14ac:dyDescent="0.25">
      <c r="A24" s="63" t="s">
        <v>38</v>
      </c>
      <c r="B24" s="24">
        <v>2481</v>
      </c>
      <c r="C24" s="23">
        <f>B24/B4*100</f>
        <v>3.9178220636073653</v>
      </c>
      <c r="D24" s="24">
        <v>5664</v>
      </c>
      <c r="E24" s="23">
        <f>D24/D4*100</f>
        <v>3.3048978305773065</v>
      </c>
      <c r="H24" s="34"/>
      <c r="I24" s="34"/>
    </row>
    <row r="25" spans="1:13" x14ac:dyDescent="0.25">
      <c r="A25" s="63" t="s">
        <v>39</v>
      </c>
      <c r="B25" s="12">
        <v>42</v>
      </c>
      <c r="C25" s="23">
        <f>B25/B4*100</f>
        <v>6.6323469033256477E-2</v>
      </c>
      <c r="D25" s="12">
        <v>94</v>
      </c>
      <c r="E25" s="23">
        <f>D25/D4*100</f>
        <v>5.4848233770174233E-2</v>
      </c>
      <c r="H25" s="34"/>
      <c r="I25" s="34"/>
    </row>
    <row r="26" spans="1:13" x14ac:dyDescent="0.25">
      <c r="A26" s="63" t="s">
        <v>40</v>
      </c>
      <c r="B26" s="24">
        <v>89</v>
      </c>
      <c r="C26" s="23">
        <f>B26/B4*100</f>
        <v>0.14054258914190065</v>
      </c>
      <c r="D26" s="12">
        <v>299</v>
      </c>
      <c r="E26" s="23">
        <f>D26/D4*100</f>
        <v>0.17446406273704357</v>
      </c>
      <c r="H26" s="34"/>
      <c r="I26" s="34"/>
    </row>
    <row r="27" spans="1:13" x14ac:dyDescent="0.25">
      <c r="A27" s="63" t="s">
        <v>41</v>
      </c>
      <c r="B27" s="12">
        <v>64</v>
      </c>
      <c r="C27" s="23">
        <f>B27/B4*100</f>
        <v>0.10106433376496225</v>
      </c>
      <c r="D27" s="12">
        <v>174</v>
      </c>
      <c r="E27" s="23">
        <f>D27/D4*100</f>
        <v>0.10152758165968422</v>
      </c>
      <c r="H27" s="34"/>
      <c r="I27" s="34"/>
    </row>
    <row r="28" spans="1:13" x14ac:dyDescent="0.25">
      <c r="A28" s="63" t="s">
        <v>42</v>
      </c>
      <c r="B28" s="24">
        <v>427</v>
      </c>
      <c r="C28" s="23">
        <f>B28/B4*100</f>
        <v>0.67428860183810757</v>
      </c>
      <c r="D28" s="12">
        <v>1050</v>
      </c>
      <c r="E28" s="23">
        <f>D28/D4*100</f>
        <v>0.61266644104981849</v>
      </c>
      <c r="H28" s="34"/>
      <c r="I28" s="34"/>
    </row>
    <row r="29" spans="1:13" x14ac:dyDescent="0.25">
      <c r="A29" s="63" t="s">
        <v>108</v>
      </c>
      <c r="B29" s="12">
        <v>12</v>
      </c>
      <c r="C29" s="23">
        <f>B29/B4*100</f>
        <v>1.8949562580930421E-2</v>
      </c>
      <c r="D29" s="12">
        <v>27</v>
      </c>
      <c r="E29" s="23">
        <f>D29/D4*100</f>
        <v>1.5754279912709619E-2</v>
      </c>
      <c r="H29" s="34"/>
      <c r="I29" s="34"/>
    </row>
    <row r="30" spans="1:13" x14ac:dyDescent="0.25">
      <c r="A30" s="63" t="s">
        <v>115</v>
      </c>
      <c r="B30" s="24">
        <v>883</v>
      </c>
      <c r="C30" s="23">
        <f>B30/B4*100</f>
        <v>1.3943719799134637</v>
      </c>
      <c r="D30" s="24">
        <v>1952</v>
      </c>
      <c r="E30" s="23">
        <f>D30/D4*100</f>
        <v>1.1389760885040436</v>
      </c>
      <c r="H30" s="34"/>
      <c r="I30" s="34"/>
    </row>
    <row r="31" spans="1:13" x14ac:dyDescent="0.25">
      <c r="A31" s="63" t="s">
        <v>104</v>
      </c>
      <c r="B31" s="12">
        <v>221</v>
      </c>
      <c r="C31" s="23">
        <f>B31/B4*100</f>
        <v>0.34898777753213528</v>
      </c>
      <c r="D31" s="12">
        <v>2307</v>
      </c>
      <c r="E31" s="23">
        <f>D31/D4*100</f>
        <v>1.346115694763744</v>
      </c>
      <c r="H31" s="34"/>
      <c r="I31" s="34"/>
    </row>
    <row r="32" spans="1:13" x14ac:dyDescent="0.25">
      <c r="A32" s="53" t="s">
        <v>43</v>
      </c>
      <c r="B32" s="24">
        <v>11187</v>
      </c>
      <c r="C32" s="23">
        <f>B32/B4*100</f>
        <v>17.665729716072388</v>
      </c>
      <c r="D32" s="24">
        <v>32928</v>
      </c>
      <c r="E32" s="23">
        <f>D32/D4*100</f>
        <v>19.213219591322307</v>
      </c>
      <c r="H32" s="34"/>
      <c r="I32" s="34"/>
    </row>
    <row r="33" spans="1:9" x14ac:dyDescent="0.25">
      <c r="A33" s="63" t="s">
        <v>44</v>
      </c>
      <c r="B33" s="12">
        <v>1299</v>
      </c>
      <c r="C33" s="23">
        <f>B33/B4*100</f>
        <v>2.0512901493857183</v>
      </c>
      <c r="D33" s="12">
        <v>3878</v>
      </c>
      <c r="E33" s="23">
        <f>D33/D4*100</f>
        <v>2.2627813889439965</v>
      </c>
      <c r="H33" s="34"/>
      <c r="I33" s="34"/>
    </row>
    <row r="34" spans="1:9" x14ac:dyDescent="0.25">
      <c r="A34" s="53" t="s">
        <v>45</v>
      </c>
      <c r="B34" s="12">
        <v>113</v>
      </c>
      <c r="C34" s="23">
        <f>B34/B4*100</f>
        <v>0.17844171430376149</v>
      </c>
      <c r="D34" s="12">
        <v>234</v>
      </c>
      <c r="E34" s="23">
        <f>D34/D4*100</f>
        <v>0.1365370925768167</v>
      </c>
      <c r="H34" s="34"/>
      <c r="I34" s="34"/>
    </row>
    <row r="35" spans="1:9" x14ac:dyDescent="0.25">
      <c r="A35" s="53" t="s">
        <v>46</v>
      </c>
      <c r="B35" s="24">
        <v>468</v>
      </c>
      <c r="C35" s="23">
        <f>B35/B4*100</f>
        <v>0.73903294065628655</v>
      </c>
      <c r="D35" s="12">
        <v>1233</v>
      </c>
      <c r="E35" s="23">
        <f>D35/D4*100</f>
        <v>0.71944544934707266</v>
      </c>
      <c r="H35" s="34"/>
      <c r="I35" s="34"/>
    </row>
    <row r="36" spans="1:9" x14ac:dyDescent="0.25">
      <c r="A36" s="53" t="s">
        <v>103</v>
      </c>
      <c r="B36" s="12">
        <v>1222</v>
      </c>
      <c r="C36" s="23">
        <f>B36/B4*100</f>
        <v>1.9296971228247484</v>
      </c>
      <c r="D36" s="12">
        <v>4260</v>
      </c>
      <c r="E36" s="23">
        <f>D36/D4*100</f>
        <v>2.4856752751164066</v>
      </c>
      <c r="H36" s="34"/>
      <c r="I36" s="34"/>
    </row>
    <row r="37" spans="1:9" x14ac:dyDescent="0.25">
      <c r="A37" s="53" t="s">
        <v>47</v>
      </c>
      <c r="B37" s="12">
        <v>106</v>
      </c>
      <c r="C37" s="23">
        <f>B37/B5*100</f>
        <v>0.18475267542789417</v>
      </c>
      <c r="D37" s="12">
        <v>436</v>
      </c>
      <c r="E37" s="23">
        <f>D37/D4*100</f>
        <v>0.25440244599782941</v>
      </c>
      <c r="H37" s="34"/>
      <c r="I37" s="34"/>
    </row>
    <row r="38" spans="1:9" x14ac:dyDescent="0.25">
      <c r="A38" s="53" t="s">
        <v>48</v>
      </c>
      <c r="B38" s="24">
        <v>1128</v>
      </c>
      <c r="C38" s="23">
        <f>B38/B4*100</f>
        <v>1.7812588826074598</v>
      </c>
      <c r="D38" s="12">
        <v>2114</v>
      </c>
      <c r="E38" s="23">
        <f>D38/D4*100</f>
        <v>1.2335017679803013</v>
      </c>
      <c r="H38" s="34"/>
      <c r="I38" s="34"/>
    </row>
    <row r="39" spans="1:9" x14ac:dyDescent="0.25">
      <c r="A39" s="63" t="s">
        <v>79</v>
      </c>
      <c r="B39" s="27">
        <v>9738</v>
      </c>
      <c r="C39" s="26">
        <f>B39/B4*100</f>
        <v>15.377570034425039</v>
      </c>
      <c r="D39" s="27">
        <v>24309</v>
      </c>
      <c r="E39" s="26">
        <f>D39/D4*100</f>
        <v>14.184103348076228</v>
      </c>
      <c r="H39" s="34"/>
      <c r="I39" s="34"/>
    </row>
    <row r="40" spans="1:9" x14ac:dyDescent="0.25">
      <c r="A40" s="53" t="s">
        <v>49</v>
      </c>
      <c r="B40" s="12">
        <v>740</v>
      </c>
      <c r="C40" s="23">
        <f>B40/B4*100</f>
        <v>1.1685563591573762</v>
      </c>
      <c r="D40" s="12">
        <v>1437</v>
      </c>
      <c r="E40" s="23">
        <f>D40/D4*100</f>
        <v>0.83847778646532301</v>
      </c>
      <c r="H40" s="34"/>
      <c r="I40" s="34"/>
    </row>
    <row r="41" spans="1:9" x14ac:dyDescent="0.25">
      <c r="A41" s="53" t="s">
        <v>91</v>
      </c>
      <c r="B41" s="24">
        <v>431</v>
      </c>
      <c r="C41" s="23">
        <f>B41/B4*100</f>
        <v>0.68060512269841766</v>
      </c>
      <c r="D41" s="12">
        <v>1132</v>
      </c>
      <c r="E41" s="23">
        <f>D41/D4*100</f>
        <v>0.66051277263656627</v>
      </c>
      <c r="H41" s="34"/>
      <c r="I41" s="34"/>
    </row>
    <row r="42" spans="1:9" x14ac:dyDescent="0.25">
      <c r="A42" s="53" t="s">
        <v>94</v>
      </c>
      <c r="B42" s="12">
        <v>390</v>
      </c>
      <c r="C42" s="23">
        <f>B42/B4*100</f>
        <v>0.61586078388023879</v>
      </c>
      <c r="D42" s="12">
        <v>1091</v>
      </c>
      <c r="E42" s="23">
        <f>D42/D4*100</f>
        <v>0.63658960684319243</v>
      </c>
      <c r="H42" s="34"/>
      <c r="I42" s="34"/>
    </row>
    <row r="43" spans="1:9" x14ac:dyDescent="0.25">
      <c r="A43" s="53" t="s">
        <v>50</v>
      </c>
      <c r="B43" s="12">
        <v>1493</v>
      </c>
      <c r="C43" s="23">
        <f>B43/B4*100</f>
        <v>2.3576414111107602</v>
      </c>
      <c r="D43" s="12">
        <v>4068</v>
      </c>
      <c r="E43" s="23">
        <f>D43/D4*100</f>
        <v>2.3736448401815826</v>
      </c>
      <c r="H43" s="34"/>
      <c r="I43" s="34"/>
    </row>
    <row r="44" spans="1:9" x14ac:dyDescent="0.25">
      <c r="A44" s="53" t="s">
        <v>51</v>
      </c>
      <c r="B44" s="12">
        <v>846</v>
      </c>
      <c r="C44" s="23">
        <f>B44/B4*100</f>
        <v>1.3359441619555947</v>
      </c>
      <c r="D44" s="12">
        <v>4456</v>
      </c>
      <c r="E44" s="23">
        <f>D44/D4*100</f>
        <v>2.600039677445706</v>
      </c>
      <c r="H44" s="34"/>
      <c r="I44" s="34"/>
    </row>
    <row r="45" spans="1:9" x14ac:dyDescent="0.25">
      <c r="A45" s="63" t="s">
        <v>63</v>
      </c>
      <c r="B45" s="12">
        <v>3348</v>
      </c>
      <c r="C45" s="23">
        <f>B45/B4*100</f>
        <v>5.2869279600795887</v>
      </c>
      <c r="D45" s="12">
        <v>11810</v>
      </c>
      <c r="E45" s="23">
        <f>D45/D4*100</f>
        <v>6.8910387321889113</v>
      </c>
      <c r="H45" s="34"/>
      <c r="I45" s="34"/>
    </row>
    <row r="46" spans="1:9" x14ac:dyDescent="0.25">
      <c r="A46" s="63" t="s">
        <v>52</v>
      </c>
      <c r="B46" s="12">
        <v>84</v>
      </c>
      <c r="C46" s="23">
        <f>B46/B4*100</f>
        <v>0.13264693806651295</v>
      </c>
      <c r="D46" s="12">
        <v>171</v>
      </c>
      <c r="E46" s="23">
        <f>D46/D4*100</f>
        <v>9.9777106113827577E-2</v>
      </c>
      <c r="H46" s="34"/>
      <c r="I46" s="34"/>
    </row>
    <row r="47" spans="1:9" x14ac:dyDescent="0.25">
      <c r="A47" s="81" t="s">
        <v>53</v>
      </c>
      <c r="B47" s="13">
        <v>5952</v>
      </c>
      <c r="C47" s="22">
        <f>B47/B4*100</f>
        <v>9.3989830401414896</v>
      </c>
      <c r="D47" s="13">
        <v>17588</v>
      </c>
      <c r="E47" s="22">
        <f>D47/D4*100</f>
        <v>10.262454633508771</v>
      </c>
      <c r="H47" s="34"/>
      <c r="I47" s="34"/>
    </row>
    <row r="48" spans="1:9" x14ac:dyDescent="0.25">
      <c r="A48" s="63" t="s">
        <v>72</v>
      </c>
      <c r="B48" s="31">
        <v>45</v>
      </c>
      <c r="C48" s="32">
        <f>B48/B4*100</f>
        <v>7.1060859678489088E-2</v>
      </c>
      <c r="D48" s="33">
        <v>114</v>
      </c>
      <c r="E48" s="32">
        <f>D48/D4*100</f>
        <v>6.6518070742551727E-2</v>
      </c>
      <c r="H48" s="34"/>
      <c r="I48" s="34"/>
    </row>
    <row r="49" spans="1:9" x14ac:dyDescent="0.25">
      <c r="A49" s="53" t="s">
        <v>64</v>
      </c>
      <c r="B49" s="24">
        <v>70</v>
      </c>
      <c r="C49" s="23">
        <f>B49/B4*100</f>
        <v>0.11053911505542746</v>
      </c>
      <c r="D49" s="12">
        <v>275</v>
      </c>
      <c r="E49" s="23">
        <f>D49/D4*100</f>
        <v>0.16046025837019057</v>
      </c>
      <c r="H49" s="34"/>
      <c r="I49" s="34"/>
    </row>
    <row r="50" spans="1:9" x14ac:dyDescent="0.25">
      <c r="A50" s="53" t="s">
        <v>57</v>
      </c>
      <c r="B50" s="24">
        <v>186</v>
      </c>
      <c r="C50" s="23">
        <f>B50/B4*100</f>
        <v>0.29371822000442155</v>
      </c>
      <c r="D50" s="12">
        <v>333</v>
      </c>
      <c r="E50" s="23">
        <f>D50/D4*100</f>
        <v>0.19430278559008529</v>
      </c>
      <c r="H50" s="34"/>
      <c r="I50" s="34"/>
    </row>
    <row r="51" spans="1:9" x14ac:dyDescent="0.25">
      <c r="A51" s="53" t="s">
        <v>58</v>
      </c>
      <c r="B51" s="25">
        <v>1258</v>
      </c>
      <c r="C51" s="26">
        <f>B51/B4*100</f>
        <v>1.9865458105675395</v>
      </c>
      <c r="D51" s="27">
        <v>3574</v>
      </c>
      <c r="E51" s="26">
        <f>D51/D4*100</f>
        <v>2.0853998669638587</v>
      </c>
      <c r="H51" s="34"/>
      <c r="I51" s="34"/>
    </row>
    <row r="52" spans="1:9" x14ac:dyDescent="0.25">
      <c r="A52" s="53" t="s">
        <v>99</v>
      </c>
      <c r="B52" s="12">
        <v>22</v>
      </c>
      <c r="C52" s="23">
        <f>B52/B4*100</f>
        <v>3.4740864731705776E-2</v>
      </c>
      <c r="D52" s="12">
        <v>42</v>
      </c>
      <c r="E52" s="23">
        <f>D52/D4*100</f>
        <v>2.4506657641992741E-2</v>
      </c>
      <c r="H52" s="34"/>
      <c r="I52" s="34"/>
    </row>
    <row r="53" spans="1:9" x14ac:dyDescent="0.25">
      <c r="A53" s="53" t="s">
        <v>105</v>
      </c>
      <c r="B53" s="24">
        <v>17</v>
      </c>
      <c r="C53" s="23">
        <f>B53/B4*100</f>
        <v>2.6845213656318097E-2</v>
      </c>
      <c r="D53" s="24">
        <v>38</v>
      </c>
      <c r="E53" s="23">
        <f>D53/D4*100</f>
        <v>2.2172690247517241E-2</v>
      </c>
      <c r="H53" s="34"/>
      <c r="I53" s="34"/>
    </row>
    <row r="54" spans="1:9" x14ac:dyDescent="0.25">
      <c r="A54" s="63" t="s">
        <v>65</v>
      </c>
      <c r="B54" s="24">
        <v>100</v>
      </c>
      <c r="C54" s="23">
        <f>B54/B4*100</f>
        <v>0.15791302150775352</v>
      </c>
      <c r="D54" s="24">
        <v>206</v>
      </c>
      <c r="E54" s="23">
        <f>D54/D4*100</f>
        <v>0.12019932081548822</v>
      </c>
      <c r="H54" s="34"/>
      <c r="I54" s="34"/>
    </row>
    <row r="55" spans="1:9" x14ac:dyDescent="0.25">
      <c r="A55" s="63" t="s">
        <v>114</v>
      </c>
      <c r="B55" s="24">
        <v>11</v>
      </c>
      <c r="C55" s="23">
        <v>0</v>
      </c>
      <c r="D55" s="24">
        <v>31</v>
      </c>
      <c r="E55" s="23">
        <f>D55/D4*100</f>
        <v>1.8088247307185119E-2</v>
      </c>
      <c r="H55" s="34"/>
      <c r="I55" s="34"/>
    </row>
    <row r="56" spans="1:9" ht="24" x14ac:dyDescent="0.25">
      <c r="A56" s="53" t="s">
        <v>66</v>
      </c>
      <c r="B56" s="24">
        <v>118</v>
      </c>
      <c r="C56" s="23">
        <f>B56/B4*100</f>
        <v>0.18633736537914916</v>
      </c>
      <c r="D56" s="24">
        <v>328</v>
      </c>
      <c r="E56" s="23">
        <f>D56/D4*100</f>
        <v>0.19138532634699093</v>
      </c>
      <c r="H56" s="34"/>
      <c r="I56" s="34"/>
    </row>
    <row r="57" spans="1:9" x14ac:dyDescent="0.25">
      <c r="A57" s="53" t="s">
        <v>67</v>
      </c>
      <c r="B57" s="24">
        <v>852</v>
      </c>
      <c r="C57" s="23">
        <f>B57/B4*100</f>
        <v>1.3454189432460599</v>
      </c>
      <c r="D57" s="12">
        <v>1489</v>
      </c>
      <c r="E57" s="23">
        <f>D57/D4*100</f>
        <v>0.86881936259350456</v>
      </c>
      <c r="H57" s="34"/>
      <c r="I57" s="34"/>
    </row>
    <row r="58" spans="1:9" x14ac:dyDescent="0.25">
      <c r="A58" s="53" t="s">
        <v>56</v>
      </c>
      <c r="B58" s="24">
        <v>30</v>
      </c>
      <c r="C58" s="23">
        <f>B58/B4*100</f>
        <v>4.7373906452326059E-2</v>
      </c>
      <c r="D58" s="24">
        <v>60</v>
      </c>
      <c r="E58" s="23">
        <f>D58/D4*100</f>
        <v>3.5009510917132489E-2</v>
      </c>
      <c r="H58" s="34"/>
      <c r="I58" s="34"/>
    </row>
    <row r="59" spans="1:9" x14ac:dyDescent="0.25">
      <c r="A59" s="53" t="s">
        <v>116</v>
      </c>
      <c r="B59" s="24">
        <v>29</v>
      </c>
      <c r="C59" s="26">
        <f>B59/B4*100</f>
        <v>4.5794776237248522E-2</v>
      </c>
      <c r="D59" s="24">
        <v>70</v>
      </c>
      <c r="E59" s="26">
        <f>D59/D4*100</f>
        <v>4.0844429403321239E-2</v>
      </c>
      <c r="H59" s="34"/>
      <c r="I59" s="34"/>
    </row>
    <row r="60" spans="1:9" x14ac:dyDescent="0.25">
      <c r="A60" s="63" t="s">
        <v>55</v>
      </c>
      <c r="B60" s="24">
        <v>2513</v>
      </c>
      <c r="C60" s="23">
        <f>B60/B4*100</f>
        <v>3.9683542304898465</v>
      </c>
      <c r="D60" s="24">
        <v>9246</v>
      </c>
      <c r="E60" s="23">
        <f>D60/D4*100</f>
        <v>5.3949656323301163</v>
      </c>
      <c r="H60" s="34"/>
      <c r="I60" s="34"/>
    </row>
    <row r="61" spans="1:9" x14ac:dyDescent="0.25">
      <c r="A61" s="63" t="s">
        <v>100</v>
      </c>
      <c r="B61" s="12">
        <v>173</v>
      </c>
      <c r="C61" s="23">
        <f>B61/B4*100</f>
        <v>0.27318952720841361</v>
      </c>
      <c r="D61" s="12">
        <v>355</v>
      </c>
      <c r="E61" s="23">
        <f>D61/D4*100</f>
        <v>0.20713960625970054</v>
      </c>
      <c r="H61" s="34"/>
      <c r="I61" s="34"/>
    </row>
    <row r="62" spans="1:9" x14ac:dyDescent="0.25">
      <c r="A62" s="53" t="s">
        <v>68</v>
      </c>
      <c r="B62" s="24">
        <v>47</v>
      </c>
      <c r="C62" s="23">
        <f>B62/B4*100</f>
        <v>7.4219120108644163E-2</v>
      </c>
      <c r="D62" s="12">
        <v>106</v>
      </c>
      <c r="E62" s="23">
        <f>D62/D4*100</f>
        <v>6.185013595360072E-2</v>
      </c>
      <c r="H62" s="34"/>
      <c r="I62" s="34"/>
    </row>
    <row r="63" spans="1:9" x14ac:dyDescent="0.25">
      <c r="A63" s="63" t="s">
        <v>109</v>
      </c>
      <c r="B63" s="24">
        <v>20</v>
      </c>
      <c r="C63" s="23">
        <f>B63/B4*100</f>
        <v>3.1582604301550708E-2</v>
      </c>
      <c r="D63" s="24">
        <v>56</v>
      </c>
      <c r="E63" s="23">
        <f>D63/D4*100</f>
        <v>3.2675543522656988E-2</v>
      </c>
      <c r="H63" s="34"/>
      <c r="I63" s="34"/>
    </row>
    <row r="64" spans="1:9" x14ac:dyDescent="0.25">
      <c r="A64" s="53" t="s">
        <v>69</v>
      </c>
      <c r="B64" s="24">
        <v>215</v>
      </c>
      <c r="C64" s="23">
        <f>B64/B4*100</f>
        <v>0.33951299624167008</v>
      </c>
      <c r="D64" s="12">
        <v>674</v>
      </c>
      <c r="E64" s="23">
        <f>D64/D4*100</f>
        <v>0.39327350596912158</v>
      </c>
      <c r="H64" s="34"/>
      <c r="I64" s="34"/>
    </row>
    <row r="65" spans="1:9" x14ac:dyDescent="0.25">
      <c r="A65" s="53" t="s">
        <v>54</v>
      </c>
      <c r="B65" s="12">
        <v>100</v>
      </c>
      <c r="C65" s="23">
        <f>B65/B4*100</f>
        <v>0.15791302150775352</v>
      </c>
      <c r="D65" s="12">
        <v>246</v>
      </c>
      <c r="E65" s="23">
        <f>D65/D4*100</f>
        <v>0.1435389947602432</v>
      </c>
      <c r="H65" s="34"/>
      <c r="I65" s="34"/>
    </row>
    <row r="66" spans="1:9" x14ac:dyDescent="0.25">
      <c r="A66" s="53" t="s">
        <v>106</v>
      </c>
      <c r="B66" s="24">
        <v>13</v>
      </c>
      <c r="C66" s="23">
        <f>B66/B4*100</f>
        <v>2.0528692796007959E-2</v>
      </c>
      <c r="D66" s="24">
        <v>18</v>
      </c>
      <c r="E66" s="23">
        <f>D66/D4*100</f>
        <v>1.0502853275139747E-2</v>
      </c>
      <c r="H66" s="34"/>
      <c r="I66" s="34"/>
    </row>
    <row r="67" spans="1:9" ht="15.75" thickBot="1" x14ac:dyDescent="0.3">
      <c r="A67" s="87" t="s">
        <v>70</v>
      </c>
      <c r="B67" s="28">
        <v>133</v>
      </c>
      <c r="C67" s="29">
        <f>B67/B4*100</f>
        <v>0.2100243186053122</v>
      </c>
      <c r="D67" s="30">
        <v>327</v>
      </c>
      <c r="E67" s="29">
        <f>D67/D4*100</f>
        <v>0.19080183449837207</v>
      </c>
      <c r="H67" s="34"/>
      <c r="I67" s="34"/>
    </row>
    <row r="68" spans="1:9" x14ac:dyDescent="0.25">
      <c r="A68" s="88" t="s">
        <v>95</v>
      </c>
      <c r="B68" s="58"/>
      <c r="C68" s="89"/>
      <c r="D68" s="58"/>
      <c r="E68" s="89"/>
    </row>
    <row r="69" spans="1:9" x14ac:dyDescent="0.25">
      <c r="A69" s="85"/>
      <c r="E69" s="2"/>
    </row>
    <row r="72" spans="1:9" x14ac:dyDescent="0.25">
      <c r="E72" s="2"/>
    </row>
    <row r="77" spans="1:9" x14ac:dyDescent="0.25">
      <c r="E7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H20" sqref="H20"/>
    </sheetView>
  </sheetViews>
  <sheetFormatPr defaultRowHeight="15" x14ac:dyDescent="0.25"/>
  <cols>
    <col min="1" max="1" width="35.140625" style="2" customWidth="1"/>
    <col min="2" max="2" width="10.7109375" style="2" customWidth="1"/>
    <col min="3" max="4" width="9.140625" style="2"/>
    <col min="5" max="5" width="9.42578125" style="2" customWidth="1"/>
    <col min="6" max="8" width="9.140625" style="2"/>
    <col min="9" max="9" width="10" style="2" customWidth="1"/>
    <col min="10" max="16384" width="9.140625" style="2"/>
  </cols>
  <sheetData>
    <row r="1" spans="1:17" x14ac:dyDescent="0.25">
      <c r="A1" s="90" t="s">
        <v>119</v>
      </c>
      <c r="B1" s="90"/>
      <c r="C1" s="90"/>
      <c r="D1" s="90"/>
      <c r="E1" s="90"/>
    </row>
    <row r="2" spans="1:17" ht="15.75" thickBot="1" x14ac:dyDescent="0.3">
      <c r="A2" s="91"/>
    </row>
    <row r="3" spans="1:17" ht="15.75" customHeight="1" thickBot="1" x14ac:dyDescent="0.3">
      <c r="A3" s="106" t="s">
        <v>89</v>
      </c>
      <c r="B3" s="109" t="s">
        <v>0</v>
      </c>
      <c r="C3" s="110"/>
      <c r="D3" s="110"/>
      <c r="E3" s="111"/>
      <c r="F3" s="101" t="s">
        <v>1</v>
      </c>
      <c r="G3" s="102"/>
      <c r="H3" s="102"/>
      <c r="I3" s="103"/>
    </row>
    <row r="4" spans="1:17" ht="15.75" thickBot="1" x14ac:dyDescent="0.3">
      <c r="A4" s="107"/>
      <c r="B4" s="6" t="s">
        <v>85</v>
      </c>
      <c r="C4" s="1" t="s">
        <v>86</v>
      </c>
      <c r="D4" s="1" t="s">
        <v>87</v>
      </c>
      <c r="E4" s="7" t="s">
        <v>88</v>
      </c>
      <c r="F4" s="6" t="s">
        <v>85</v>
      </c>
      <c r="G4" s="1" t="s">
        <v>86</v>
      </c>
      <c r="H4" s="1" t="s">
        <v>87</v>
      </c>
      <c r="I4" s="7" t="s">
        <v>88</v>
      </c>
      <c r="L4" s="90"/>
      <c r="M4" s="90"/>
      <c r="N4" s="90"/>
      <c r="O4" s="90"/>
      <c r="P4" s="90"/>
      <c r="Q4" s="90"/>
    </row>
    <row r="5" spans="1:17" ht="15.75" thickBot="1" x14ac:dyDescent="0.3">
      <c r="A5" s="108"/>
      <c r="B5" s="8" t="s">
        <v>92</v>
      </c>
      <c r="C5" s="9" t="s">
        <v>93</v>
      </c>
      <c r="D5" s="10" t="s">
        <v>3</v>
      </c>
      <c r="E5" s="11" t="s">
        <v>4</v>
      </c>
      <c r="F5" s="8" t="s">
        <v>92</v>
      </c>
      <c r="G5" s="9" t="s">
        <v>93</v>
      </c>
      <c r="H5" s="10" t="s">
        <v>3</v>
      </c>
      <c r="I5" s="11" t="s">
        <v>4</v>
      </c>
      <c r="L5" s="90"/>
      <c r="M5" s="90"/>
      <c r="N5" s="90"/>
      <c r="O5" s="90"/>
      <c r="P5" s="90"/>
    </row>
    <row r="6" spans="1:17" x14ac:dyDescent="0.25">
      <c r="A6" s="81" t="s">
        <v>2</v>
      </c>
      <c r="B6" s="13">
        <v>63326</v>
      </c>
      <c r="C6" s="15">
        <v>8877</v>
      </c>
      <c r="D6" s="15">
        <v>72203</v>
      </c>
      <c r="E6" s="18">
        <v>100</v>
      </c>
      <c r="F6" s="13">
        <v>171382</v>
      </c>
      <c r="G6" s="15">
        <v>28392</v>
      </c>
      <c r="H6" s="15">
        <v>199774</v>
      </c>
      <c r="I6" s="18">
        <v>100</v>
      </c>
      <c r="L6" s="90"/>
      <c r="M6" s="90"/>
      <c r="N6" s="90"/>
      <c r="O6" s="90"/>
      <c r="P6" s="90"/>
    </row>
    <row r="7" spans="1:17" x14ac:dyDescent="0.25">
      <c r="A7" s="53" t="s">
        <v>75</v>
      </c>
      <c r="B7" s="12">
        <v>9881</v>
      </c>
      <c r="C7" s="16">
        <v>1309</v>
      </c>
      <c r="D7" s="16">
        <v>11190</v>
      </c>
      <c r="E7" s="19">
        <f>D7/D6*100</f>
        <v>15.497970998434967</v>
      </c>
      <c r="F7" s="12">
        <v>21035</v>
      </c>
      <c r="G7" s="16">
        <v>2687</v>
      </c>
      <c r="H7" s="16">
        <v>23722</v>
      </c>
      <c r="I7" s="19">
        <f>H7/H6*100</f>
        <v>11.874418092444463</v>
      </c>
      <c r="L7" s="90"/>
      <c r="M7" s="90"/>
      <c r="N7" s="90"/>
      <c r="O7" s="90"/>
      <c r="P7" s="90"/>
    </row>
    <row r="8" spans="1:17" x14ac:dyDescent="0.25">
      <c r="A8" s="53" t="s">
        <v>76</v>
      </c>
      <c r="B8" s="12">
        <v>50225</v>
      </c>
      <c r="C8" s="16">
        <v>5948</v>
      </c>
      <c r="D8" s="16">
        <v>56173</v>
      </c>
      <c r="E8" s="19">
        <f>D8/D6*100</f>
        <v>77.798706424940789</v>
      </c>
      <c r="F8" s="12">
        <v>143792</v>
      </c>
      <c r="G8" s="16">
        <v>22678</v>
      </c>
      <c r="H8" s="16">
        <v>166470</v>
      </c>
      <c r="I8" s="19">
        <f>H8/H6*100</f>
        <v>83.329161953006903</v>
      </c>
      <c r="L8" s="90"/>
      <c r="M8" s="90"/>
      <c r="N8" s="90"/>
      <c r="O8" s="90"/>
      <c r="P8" s="90"/>
    </row>
    <row r="9" spans="1:17" x14ac:dyDescent="0.25">
      <c r="A9" s="53" t="s">
        <v>77</v>
      </c>
      <c r="B9" s="12">
        <v>1932</v>
      </c>
      <c r="C9" s="16">
        <v>697</v>
      </c>
      <c r="D9" s="16">
        <v>2629</v>
      </c>
      <c r="E9" s="19">
        <f>D9/D6*100</f>
        <v>3.6411229450299851</v>
      </c>
      <c r="F9" s="12">
        <v>4507</v>
      </c>
      <c r="G9" s="16">
        <v>1221</v>
      </c>
      <c r="H9" s="16">
        <v>5728</v>
      </c>
      <c r="I9" s="19">
        <f>H9/H6*100</f>
        <v>2.8672399811787317</v>
      </c>
      <c r="Q9" s="89"/>
    </row>
    <row r="10" spans="1:17" ht="15" customHeight="1" thickBot="1" x14ac:dyDescent="0.3">
      <c r="A10" s="64" t="s">
        <v>112</v>
      </c>
      <c r="B10" s="14">
        <v>1288</v>
      </c>
      <c r="C10" s="17">
        <v>923</v>
      </c>
      <c r="D10" s="17">
        <v>2211</v>
      </c>
      <c r="E10" s="20">
        <f>D10/D6*100</f>
        <v>3.0621996315942552</v>
      </c>
      <c r="F10" s="14">
        <v>2048</v>
      </c>
      <c r="G10" s="17">
        <v>1806</v>
      </c>
      <c r="H10" s="17">
        <v>3854</v>
      </c>
      <c r="I10" s="20">
        <f>H10/H6*100</f>
        <v>1.929179973369908</v>
      </c>
      <c r="Q10" s="89"/>
    </row>
    <row r="11" spans="1:17" ht="15" customHeight="1" x14ac:dyDescent="0.25">
      <c r="B11" s="58"/>
      <c r="C11" s="58"/>
      <c r="D11" s="58"/>
      <c r="E11" s="89"/>
      <c r="F11" s="58"/>
      <c r="G11" s="58"/>
      <c r="H11" s="58"/>
      <c r="I11" s="89"/>
    </row>
    <row r="13" spans="1:17" s="88" customFormat="1" ht="11.25" x14ac:dyDescent="0.2">
      <c r="A13" s="105" t="s">
        <v>98</v>
      </c>
      <c r="B13" s="105"/>
      <c r="C13" s="105"/>
      <c r="D13" s="105"/>
      <c r="E13" s="105"/>
    </row>
    <row r="14" spans="1:17" s="88" customFormat="1" ht="11.25" x14ac:dyDescent="0.2">
      <c r="A14" s="104" t="s">
        <v>96</v>
      </c>
      <c r="B14" s="104"/>
      <c r="C14" s="104"/>
      <c r="D14" s="104"/>
      <c r="E14" s="104"/>
    </row>
    <row r="15" spans="1:17" s="88" customFormat="1" ht="11.25" x14ac:dyDescent="0.2">
      <c r="A15" s="92" t="s">
        <v>97</v>
      </c>
      <c r="B15" s="92"/>
      <c r="C15" s="92"/>
      <c r="D15" s="92"/>
      <c r="E15" s="92"/>
    </row>
    <row r="16" spans="1:17" s="88" customFormat="1" ht="11.25" x14ac:dyDescent="0.2">
      <c r="A16" s="92" t="s">
        <v>113</v>
      </c>
      <c r="B16" s="92"/>
      <c r="C16" s="92"/>
      <c r="D16" s="92"/>
      <c r="E16" s="92"/>
    </row>
    <row r="17" spans="1:18" s="88" customFormat="1" ht="11.25" x14ac:dyDescent="0.2">
      <c r="A17" s="104" t="s">
        <v>95</v>
      </c>
      <c r="B17" s="104"/>
      <c r="C17" s="104"/>
      <c r="D17" s="104"/>
      <c r="E17" s="104"/>
    </row>
    <row r="18" spans="1:18" s="88" customFormat="1" ht="11.25" x14ac:dyDescent="0.2"/>
    <row r="24" spans="1:18" x14ac:dyDescent="0.25">
      <c r="N24" s="90"/>
      <c r="O24" s="90"/>
      <c r="P24" s="90"/>
      <c r="Q24" s="90"/>
      <c r="R24" s="90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2022-05-30T13:11:03Z</dcterms:modified>
</cp:coreProperties>
</file>