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jko zivkovic\Desktop\"/>
    </mc:Choice>
  </mc:AlternateContent>
  <xr:revisionPtr revIDLastSave="0" documentId="13_ncr:1_{9B78BF59-1EEF-4290-A812-37010E3AA7F4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Sheet1" sheetId="5" r:id="rId1"/>
    <sheet name="Sheet2" sheetId="6" r:id="rId2"/>
    <sheet name="Sheet3" sheetId="7" r:id="rId3"/>
  </sheets>
  <definedNames>
    <definedName name="_ftn1" localSheetId="2">Sheet3!$A$13</definedName>
    <definedName name="_ftnref1" localSheetId="2">Sheet3!#REF!</definedName>
    <definedName name="_GoBack" localSheetId="1">Sheet2!#REF!</definedName>
    <definedName name="_Hlk339196045" localSheetId="0">Sheet1!#REF!</definedName>
    <definedName name="_Hlk339196045" localSheetId="2">Sheet3!#REF!</definedName>
  </definedNames>
  <calcPr calcId="191029"/>
</workbook>
</file>

<file path=xl/calcChain.xml><?xml version="1.0" encoding="utf-8"?>
<calcChain xmlns="http://schemas.openxmlformats.org/spreadsheetml/2006/main">
  <c r="I30" i="5" l="1"/>
  <c r="I29" i="5"/>
  <c r="I27" i="5"/>
  <c r="I25" i="5"/>
  <c r="I24" i="5"/>
  <c r="I22" i="5"/>
  <c r="I19" i="5"/>
  <c r="I18" i="5"/>
  <c r="I17" i="5"/>
  <c r="I16" i="5"/>
  <c r="I15" i="5"/>
  <c r="I13" i="5"/>
  <c r="I12" i="5"/>
  <c r="I11" i="5"/>
  <c r="I10" i="5"/>
  <c r="I9" i="5"/>
  <c r="I8" i="5"/>
  <c r="I10" i="7" l="1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 l="1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E46" i="6" l="1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I9" i="7" l="1"/>
  <c r="I8" i="7"/>
  <c r="I7" i="7"/>
  <c r="E10" i="7"/>
  <c r="E9" i="7"/>
  <c r="E8" i="7"/>
  <c r="E7" i="7"/>
</calcChain>
</file>

<file path=xl/sharedStrings.xml><?xml version="1.0" encoding="utf-8"?>
<sst xmlns="http://schemas.openxmlformats.org/spreadsheetml/2006/main" count="194" uniqueCount="119">
  <si>
    <t>Dolasci turista</t>
  </si>
  <si>
    <t>Noćenja turista</t>
  </si>
  <si>
    <t>Ukupno</t>
  </si>
  <si>
    <t>(3)=(1)+(2)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</si>
  <si>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</si>
  <si>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</si>
  <si>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</si>
  <si>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</si>
  <si>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</si>
  <si>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</si>
  <si>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</si>
  <si>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</si>
  <si>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</si>
  <si>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</si>
  <si>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Mojkovac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</si>
  <si>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</si>
  <si>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</si>
  <si>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</si>
  <si>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</si>
  <si>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</si>
  <si>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</si>
  <si>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</si>
  <si>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</si>
  <si>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</si>
  <si>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</si>
  <si>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</si>
  <si>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</si>
  <si>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</si>
  <si>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</si>
  <si>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</si>
  <si>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</si>
  <si>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</si>
  <si>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</si>
  <si>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</si>
  <si>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</si>
  <si>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</si>
  <si>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</si>
  <si>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</si>
  <si>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</si>
  <si>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</si>
  <si>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</si>
  <si>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</si>
  <si>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</si>
  <si>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Njemačka</t>
  </si>
  <si>
    <t>Poljska</t>
  </si>
  <si>
    <t>Portugalija</t>
  </si>
  <si>
    <t>Rumunija</t>
  </si>
  <si>
    <t>Slovačka</t>
  </si>
  <si>
    <t>Slovenija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</si>
  <si>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</si>
  <si>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</si>
  <si>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</si>
  <si>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</si>
  <si>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</si>
  <si>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</si>
  <si>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</si>
  <si>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</si>
  <si>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</si>
  <si>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SAD</t>
  </si>
  <si>
    <t>Podgorica</t>
  </si>
  <si>
    <t>Bijelo Polje</t>
  </si>
  <si>
    <t>Žabljak</t>
  </si>
  <si>
    <t>Kipar</t>
  </si>
  <si>
    <t>Ujedinjeno Kraljevstvo</t>
  </si>
  <si>
    <t>Ostale afričke zemlje</t>
  </si>
  <si>
    <t>Brazil</t>
  </si>
  <si>
    <t>Ostale zemlje Južne i Srednje Amerike</t>
  </si>
  <si>
    <t>Kina (uključujući Hong Kong)</t>
  </si>
  <si>
    <t>Azerbejdžan</t>
  </si>
  <si>
    <t>Ostale azijske zemlje</t>
  </si>
  <si>
    <t>Ostale zemlje Okeanije</t>
  </si>
  <si>
    <t>Opština</t>
  </si>
  <si>
    <t>Južna Afrika</t>
  </si>
  <si>
    <t>Andrijevica</t>
  </si>
  <si>
    <t>-</t>
  </si>
  <si>
    <t>Glavni grad</t>
  </si>
  <si>
    <t>Primorska mjesta</t>
  </si>
  <si>
    <t>Planinska mjesta</t>
  </si>
  <si>
    <t>Češka</t>
  </si>
  <si>
    <t>Srbija</t>
  </si>
  <si>
    <t>Gusinje</t>
  </si>
  <si>
    <t>Petnjica</t>
  </si>
  <si>
    <t>Plav</t>
  </si>
  <si>
    <t>Plužine</t>
  </si>
  <si>
    <t>Tuzi</t>
  </si>
  <si>
    <t>strani</t>
  </si>
  <si>
    <t>domaći</t>
  </si>
  <si>
    <t>ukupno</t>
  </si>
  <si>
    <t>struktura</t>
  </si>
  <si>
    <t>Vrsta mjesta</t>
  </si>
  <si>
    <t>Inostranstvo</t>
  </si>
  <si>
    <t>Švajcarska uključujući Lihtenštajn</t>
  </si>
  <si>
    <t>(1)</t>
  </si>
  <si>
    <t>(2)</t>
  </si>
  <si>
    <t>Republika Sjeverna Makedonija</t>
  </si>
  <si>
    <t>Švedska</t>
  </si>
  <si>
    <r>
      <t xml:space="preserve">   </t>
    </r>
    <r>
      <rPr>
        <b/>
        <i/>
        <sz val="8"/>
        <color theme="1"/>
        <rFont val="Arial"/>
        <family val="2"/>
      </rPr>
      <t>Primorska mjesta:</t>
    </r>
    <r>
      <rPr>
        <i/>
        <sz val="8"/>
        <color theme="1"/>
        <rFont val="Arial"/>
        <family val="2"/>
      </rPr>
      <t xml:space="preserve"> Bar, Budva, Kotor, Tivat, Ulcinj i Herceg Novi.</t>
    </r>
  </si>
  <si>
    <r>
      <t xml:space="preserve">   </t>
    </r>
    <r>
      <rPr>
        <b/>
        <i/>
        <sz val="8"/>
        <color theme="1"/>
        <rFont val="Arial"/>
        <family val="2"/>
      </rPr>
      <t>Planinska mjesta:</t>
    </r>
    <r>
      <rPr>
        <i/>
        <sz val="8"/>
        <color theme="1"/>
        <rFont val="Arial"/>
        <family val="2"/>
      </rPr>
      <t xml:space="preserve"> Andrijevica, Gusinje, Kolašin, Plav, Plužine, Rožaje, Šavnik i Žabljak.</t>
    </r>
  </si>
  <si>
    <r>
      <t xml:space="preserve">(2) </t>
    </r>
    <r>
      <rPr>
        <b/>
        <i/>
        <sz val="8"/>
        <rFont val="Arial"/>
        <family val="2"/>
      </rPr>
      <t>Glavni grad:</t>
    </r>
    <r>
      <rPr>
        <i/>
        <sz val="8"/>
        <rFont val="Arial"/>
        <family val="2"/>
      </rPr>
      <t xml:space="preserve"> Podgorica.</t>
    </r>
  </si>
  <si>
    <t>Ostale zemlje Sjeverne Amerike</t>
  </si>
  <si>
    <t>Koreja, Republika (Južna Koreja)</t>
  </si>
  <si>
    <t>Indija</t>
  </si>
  <si>
    <t>Šavnik</t>
  </si>
  <si>
    <r>
      <rPr>
        <sz val="9"/>
        <rFont val="Arial"/>
        <family val="2"/>
      </rPr>
      <t xml:space="preserve">(1) </t>
    </r>
    <r>
      <rPr>
        <i/>
        <sz val="8"/>
        <rFont val="Arial"/>
        <family val="2"/>
      </rPr>
      <t>Zbog malog broja izvještajnih jedinica podaci za opštine Andrijevica, Gusinje, Petnjica, Plav, Plužine, Šavnik i Tuzi nijesu prikazani zbog indirektne prepoznatljivosti izvještajnih jedinica. Povjerljivost podataka definisana je članom 54 Zakona o zvaničnoj statistici i sistemu zvanične statistike ("Službeni list Crne Gore", br. 018/12 od 30.03.2012, 047/19 od 12.08.2019). Podaci za navedene opštine se neće objavljivati do dobijanja pismene saglasnosti izvještajnih jedinica kako je definisano članom 61 navedenog Zakona.</t>
    </r>
  </si>
  <si>
    <t>Ruska Federacija</t>
  </si>
  <si>
    <r>
      <t xml:space="preserve">   </t>
    </r>
    <r>
      <rPr>
        <b/>
        <i/>
        <sz val="8"/>
        <color theme="1"/>
        <rFont val="Arial"/>
        <family val="2"/>
      </rPr>
      <t>Ostala turistička mjesta i ostala mjesta:</t>
    </r>
    <r>
      <rPr>
        <i/>
        <sz val="8"/>
        <color theme="1"/>
        <rFont val="Arial"/>
        <family val="2"/>
      </rPr>
      <t xml:space="preserve"> Berane, Bijelo Polje, Cetinje, Mojkovac, Nikšić, Petnjica, Pljevlja,Danilovgrad i Tuzi.</t>
    </r>
  </si>
  <si>
    <t>Norveška</t>
  </si>
  <si>
    <t>Argentina</t>
  </si>
  <si>
    <t>Novi Zeland</t>
  </si>
  <si>
    <t>Ostala turistička mjesta i ostala mjesta</t>
  </si>
  <si>
    <t>Estonija</t>
  </si>
  <si>
    <t>Malta</t>
  </si>
  <si>
    <t>Ujedinjeni Arapski Emirati</t>
  </si>
  <si>
    <t>Čile</t>
  </si>
  <si>
    <t>100,0</t>
  </si>
  <si>
    <t>Island</t>
  </si>
  <si>
    <t>Tabela 1. Dolasci i noćenja turista u kolektivnom smještaju po opštinama (1), decembar.</t>
  </si>
  <si>
    <t>Tabela 2. Dolasci i noćenja stranih turista po zemlji pripadnosti u kolektivnom smještaju, decembar 2021.</t>
  </si>
  <si>
    <t>Tabela 3. Dolasci i noćenja turista u kolektivnom smještaju po vrsti mjesta (2), decembar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</si>
</sst>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rgb="FF17365D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7"/>
      <name val="Arial"/>
      <family val="2"/>
    </font>
    <font>
      <sz val="10"/>
      <color indexed="8"/>
      <name val="MS Sans Serif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</font>
    <font>
      <sz val="10"/>
      <name val="MS Sans Serif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 tint="-0.14999847407452621"/>
      </bottom>
      <diagonal/>
    </border>
  </borders>
  <cellStyleXfs count="47">
    <xf numFmtId="0" fontId="0" fillId="0" borderId="0"/>
    <xf numFmtId="0" fontId="8" fillId="0" borderId="0" applyNumberForma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1" fillId="0" borderId="29" applyNumberFormat="0" applyFill="0" applyAlignment="0" applyProtection="0"/>
    <xf numFmtId="0" fontId="22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31" applyNumberFormat="0" applyAlignment="0" applyProtection="0"/>
    <xf numFmtId="0" fontId="27" fillId="7" borderId="32" applyNumberFormat="0" applyAlignment="0" applyProtection="0"/>
    <xf numFmtId="0" fontId="28" fillId="7" borderId="31" applyNumberFormat="0" applyAlignment="0" applyProtection="0"/>
    <xf numFmtId="0" fontId="29" fillId="0" borderId="33" applyNumberFormat="0" applyFill="0" applyAlignment="0" applyProtection="0"/>
    <xf numFmtId="0" fontId="30" fillId="8" borderId="34" applyNumberFormat="0" applyAlignment="0" applyProtection="0"/>
    <xf numFmtId="0" fontId="31" fillId="0" borderId="0" applyNumberFormat="0" applyFill="0" applyBorder="0" applyAlignment="0" applyProtection="0"/>
    <xf numFmtId="0" fontId="18" fillId="9" borderId="3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4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4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4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4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4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4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5" fillId="0" borderId="0"/>
    <xf numFmtId="0" fontId="36" fillId="0" borderId="0"/>
    <xf numFmtId="0" fontId="37" fillId="0" borderId="0"/>
  </cellStyleXfs>
  <cellXfs count="125">
    <xf numFmtId="0" fontId="0" fillId="0" borderId="0" xfId="0"/>
    <xf numFmtId="0" fontId="5" fillId="0" borderId="0" xfId="0" applyFont="1"/>
    <xf numFmtId="0" fontId="0" fillId="0" borderId="0" xfId="0" applyBorder="1"/>
    <xf numFmtId="3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9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0" fillId="0" borderId="16" xfId="0" quotePrefix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4" xfId="0" applyFont="1" applyFill="1" applyBorder="1" applyAlignment="1">
      <alignment horizontal="center" vertical="center"/>
    </xf>
    <xf numFmtId="0" fontId="10" fillId="0" borderId="18" xfId="0" quotePrefix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5" xfId="0" quotePrefix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17" fillId="0" borderId="0" xfId="0" applyFont="1"/>
    <xf numFmtId="165" fontId="4" fillId="0" borderId="5" xfId="0" applyNumberFormat="1" applyFont="1" applyBorder="1" applyAlignment="1">
      <alignment horizontal="right" vertical="center"/>
    </xf>
    <xf numFmtId="0" fontId="12" fillId="0" borderId="0" xfId="0" applyFont="1" applyAlignment="1"/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Fill="1"/>
    <xf numFmtId="0" fontId="2" fillId="0" borderId="26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26" xfId="0" applyFont="1" applyFill="1" applyBorder="1" applyAlignment="1">
      <alignment horizontal="center" vertical="center" wrapText="1"/>
    </xf>
    <xf numFmtId="165" fontId="0" fillId="0" borderId="0" xfId="0" applyNumberFormat="1"/>
    <xf numFmtId="3" fontId="15" fillId="34" borderId="7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165" fontId="4" fillId="34" borderId="19" xfId="0" applyNumberFormat="1" applyFont="1" applyFill="1" applyBorder="1" applyAlignment="1">
      <alignment vertical="center" wrapText="1"/>
    </xf>
    <xf numFmtId="165" fontId="4" fillId="34" borderId="19" xfId="0" applyNumberFormat="1" applyFont="1" applyFill="1" applyBorder="1" applyAlignment="1">
      <alignment vertical="center"/>
    </xf>
    <xf numFmtId="165" fontId="4" fillId="34" borderId="20" xfId="0" applyNumberFormat="1" applyFont="1" applyFill="1" applyBorder="1" applyAlignment="1">
      <alignment vertical="center"/>
    </xf>
    <xf numFmtId="165" fontId="9" fillId="34" borderId="19" xfId="0" applyNumberFormat="1" applyFont="1" applyFill="1" applyBorder="1" applyAlignment="1">
      <alignment vertical="center" wrapText="1"/>
    </xf>
    <xf numFmtId="165" fontId="4" fillId="34" borderId="20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0" fillId="0" borderId="37" xfId="0" quotePrefix="1" applyFont="1" applyFill="1" applyBorder="1" applyAlignment="1">
      <alignment horizontal="center" vertical="center"/>
    </xf>
    <xf numFmtId="0" fontId="10" fillId="0" borderId="38" xfId="0" quotePrefix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7" xfId="0" quotePrefix="1" applyFont="1" applyBorder="1" applyAlignment="1">
      <alignment horizontal="center" vertical="center"/>
    </xf>
    <xf numFmtId="0" fontId="10" fillId="0" borderId="38" xfId="0" quotePrefix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right" vertical="center" wrapText="1"/>
    </xf>
    <xf numFmtId="3" fontId="15" fillId="0" borderId="7" xfId="0" applyNumberFormat="1" applyFont="1" applyFill="1" applyBorder="1" applyAlignment="1">
      <alignment horizontal="right" vertical="center" wrapText="1"/>
    </xf>
    <xf numFmtId="3" fontId="16" fillId="0" borderId="8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6" fillId="0" borderId="6" xfId="0" applyNumberFormat="1" applyFont="1" applyFill="1" applyBorder="1" applyAlignment="1">
      <alignment horizontal="right" vertical="center" wrapText="1"/>
    </xf>
    <xf numFmtId="165" fontId="15" fillId="0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0" borderId="4" xfId="0" applyNumberFormat="1" applyFont="1" applyFill="1" applyBorder="1" applyAlignment="1">
      <alignment horizontal="right" vertical="center" wrapText="1"/>
    </xf>
    <xf numFmtId="0" fontId="4" fillId="34" borderId="7" xfId="0" applyFont="1" applyFill="1" applyBorder="1" applyAlignment="1">
      <alignment horizontal="right" vertical="center"/>
    </xf>
    <xf numFmtId="3" fontId="4" fillId="34" borderId="7" xfId="0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right" vertical="center"/>
    </xf>
    <xf numFmtId="165" fontId="4" fillId="34" borderId="5" xfId="0" applyNumberFormat="1" applyFont="1" applyFill="1" applyBorder="1" applyAlignment="1">
      <alignment horizontal="right" vertical="center" wrapText="1"/>
    </xf>
    <xf numFmtId="165" fontId="4" fillId="34" borderId="4" xfId="0" applyNumberFormat="1" applyFont="1" applyFill="1" applyBorder="1" applyAlignment="1">
      <alignment horizontal="right" vertical="center" wrapText="1"/>
    </xf>
    <xf numFmtId="3" fontId="4" fillId="34" borderId="6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6" fillId="0" borderId="6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34" borderId="8" xfId="0" applyNumberFormat="1" applyFont="1" applyFill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0" fillId="0" borderId="0" xfId="0" applyNumberFormat="1"/>
    <xf numFmtId="3" fontId="16" fillId="0" borderId="0" xfId="0" applyNumberFormat="1" applyFont="1" applyFill="1" applyBorder="1" applyAlignment="1">
      <alignment horizontal="right" vertical="center"/>
    </xf>
    <xf numFmtId="165" fontId="15" fillId="34" borderId="5" xfId="0" applyNumberFormat="1" applyFont="1" applyFill="1" applyBorder="1" applyAlignment="1">
      <alignment horizontal="right" vertical="center"/>
    </xf>
    <xf numFmtId="165" fontId="15" fillId="0" borderId="5" xfId="0" applyNumberFormat="1" applyFont="1" applyFill="1" applyBorder="1" applyAlignment="1">
      <alignment horizontal="right" vertical="center"/>
    </xf>
    <xf numFmtId="165" fontId="16" fillId="0" borderId="5" xfId="0" applyNumberFormat="1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right" vertical="center" wrapText="1"/>
    </xf>
    <xf numFmtId="0" fontId="4" fillId="0" borderId="7" xfId="0" applyFont="1" applyFill="1" applyBorder="1"/>
    <xf numFmtId="165" fontId="4" fillId="0" borderId="5" xfId="0" applyNumberFormat="1" applyFont="1" applyFill="1" applyBorder="1"/>
    <xf numFmtId="3" fontId="4" fillId="0" borderId="7" xfId="0" applyNumberFormat="1" applyFont="1" applyFill="1" applyBorder="1"/>
    <xf numFmtId="0" fontId="16" fillId="0" borderId="8" xfId="0" applyFont="1" applyFill="1" applyBorder="1" applyAlignment="1">
      <alignment horizontal="right" vertical="center" wrapText="1"/>
    </xf>
    <xf numFmtId="3" fontId="15" fillId="34" borderId="39" xfId="0" applyNumberFormat="1" applyFont="1" applyFill="1" applyBorder="1" applyAlignment="1">
      <alignment horizontal="right" vertical="center"/>
    </xf>
    <xf numFmtId="165" fontId="15" fillId="34" borderId="40" xfId="0" applyNumberFormat="1" applyFont="1" applyFill="1" applyBorder="1" applyAlignment="1">
      <alignment horizontal="right" vertical="center"/>
    </xf>
    <xf numFmtId="165" fontId="4" fillId="0" borderId="4" xfId="0" applyNumberFormat="1" applyFont="1" applyFill="1" applyBorder="1"/>
    <xf numFmtId="0" fontId="4" fillId="0" borderId="8" xfId="0" applyFont="1" applyFill="1" applyBorder="1"/>
    <xf numFmtId="3" fontId="16" fillId="0" borderId="7" xfId="0" applyNumberFormat="1" applyFont="1" applyFill="1" applyBorder="1" applyAlignment="1">
      <alignment horizontal="right" wrapText="1"/>
    </xf>
    <xf numFmtId="165" fontId="16" fillId="0" borderId="5" xfId="0" applyNumberFormat="1" applyFont="1" applyFill="1" applyBorder="1" applyAlignment="1">
      <alignment horizontal="right"/>
    </xf>
    <xf numFmtId="3" fontId="16" fillId="0" borderId="7" xfId="0" applyNumberFormat="1" applyFont="1" applyFill="1" applyBorder="1" applyAlignment="1">
      <alignment horizontal="right"/>
    </xf>
    <xf numFmtId="2" fontId="0" fillId="0" borderId="0" xfId="0" applyNumberFormat="1"/>
    <xf numFmtId="2" fontId="0" fillId="0" borderId="0" xfId="0" applyNumberFormat="1" applyFill="1"/>
    <xf numFmtId="164" fontId="0" fillId="0" borderId="0" xfId="0" applyNumberFormat="1"/>
    <xf numFmtId="3" fontId="0" fillId="0" borderId="0" xfId="0" applyNumberFormat="1" applyBorder="1"/>
    <xf numFmtId="3" fontId="9" fillId="34" borderId="39" xfId="0" applyNumberFormat="1" applyFont="1" applyFill="1" applyBorder="1" applyAlignment="1">
      <alignment horizontal="right" vertical="center"/>
    </xf>
    <xf numFmtId="3" fontId="9" fillId="34" borderId="41" xfId="0" applyNumberFormat="1" applyFont="1" applyFill="1" applyBorder="1" applyAlignment="1">
      <alignment horizontal="right" vertical="center"/>
    </xf>
    <xf numFmtId="164" fontId="9" fillId="34" borderId="40" xfId="0" applyNumberFormat="1" applyFont="1" applyFill="1" applyBorder="1" applyAlignment="1">
      <alignment horizontal="right" vertical="center"/>
    </xf>
    <xf numFmtId="0" fontId="0" fillId="0" borderId="42" xfId="0" applyBorder="1"/>
    <xf numFmtId="0" fontId="3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26000000}"/>
    <cellStyle name="Normal 2 2" xfId="45" xr:uid="{00000000-0005-0000-0000-000027000000}"/>
    <cellStyle name="Normal 3" xfId="46" xr:uid="{00000000-0005-0000-0000-000028000000}"/>
    <cellStyle name="Normal 4" xfId="44" xr:uid="{00000000-0005-0000-0000-000029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opLeftCell="A22" workbookViewId="0">
      <selection activeCell="A33" sqref="A33:B33"/>
    </sheetView>
  </sheetViews>
  <sheetFormatPr defaultRowHeight="15" x14ac:dyDescent="0.25"/>
  <cols>
    <col min="1" max="2" width="12" customWidth="1"/>
    <col min="3" max="4" width="9.28515625" bestFit="1" customWidth="1"/>
    <col min="5" max="6" width="9.28515625" customWidth="1"/>
    <col min="7" max="7" width="9.28515625" bestFit="1" customWidth="1"/>
    <col min="8" max="8" width="9.42578125" bestFit="1" customWidth="1"/>
    <col min="9" max="9" width="10.42578125" customWidth="1"/>
  </cols>
  <sheetData>
    <row r="1" spans="1:16" x14ac:dyDescent="0.25">
      <c r="A1" s="13" t="s">
        <v>116</v>
      </c>
      <c r="B1" s="13"/>
    </row>
    <row r="2" spans="1:16" ht="15.75" thickBot="1" x14ac:dyDescent="0.3"/>
    <row r="3" spans="1:16" ht="15.75" customHeight="1" x14ac:dyDescent="0.25">
      <c r="A3" s="107" t="s">
        <v>71</v>
      </c>
      <c r="B3" s="22"/>
      <c r="C3" s="110" t="s">
        <v>0</v>
      </c>
      <c r="D3" s="110"/>
      <c r="E3" s="111"/>
      <c r="F3" s="23"/>
      <c r="G3" s="112" t="s">
        <v>1</v>
      </c>
      <c r="H3" s="112"/>
      <c r="I3" s="113"/>
    </row>
    <row r="4" spans="1:16" ht="15.75" customHeight="1" x14ac:dyDescent="0.25">
      <c r="A4" s="108"/>
      <c r="B4" s="25" t="s">
        <v>85</v>
      </c>
      <c r="C4" s="14" t="s">
        <v>86</v>
      </c>
      <c r="D4" s="14" t="s">
        <v>87</v>
      </c>
      <c r="E4" s="15" t="s">
        <v>88</v>
      </c>
      <c r="F4" s="24" t="s">
        <v>85</v>
      </c>
      <c r="G4" s="14" t="s">
        <v>86</v>
      </c>
      <c r="H4" s="14" t="s">
        <v>87</v>
      </c>
      <c r="I4" s="15" t="s">
        <v>88</v>
      </c>
    </row>
    <row r="5" spans="1:16" ht="15.75" thickBot="1" x14ac:dyDescent="0.3">
      <c r="A5" s="109"/>
      <c r="B5" s="26" t="s">
        <v>92</v>
      </c>
      <c r="C5" s="16" t="s">
        <v>93</v>
      </c>
      <c r="D5" s="17" t="s">
        <v>3</v>
      </c>
      <c r="E5" s="18" t="s">
        <v>4</v>
      </c>
      <c r="F5" s="21" t="s">
        <v>92</v>
      </c>
      <c r="G5" s="16" t="s">
        <v>93</v>
      </c>
      <c r="H5" s="17" t="s">
        <v>3</v>
      </c>
      <c r="I5" s="18" t="s">
        <v>4</v>
      </c>
      <c r="L5" s="13"/>
      <c r="M5" s="13"/>
    </row>
    <row r="6" spans="1:16" x14ac:dyDescent="0.25">
      <c r="A6" s="41" t="s">
        <v>2</v>
      </c>
      <c r="B6" s="102">
        <v>16955</v>
      </c>
      <c r="C6" s="103">
        <v>6316</v>
      </c>
      <c r="D6" s="103">
        <v>23271</v>
      </c>
      <c r="E6" s="104">
        <v>100</v>
      </c>
      <c r="F6" s="80">
        <v>38379</v>
      </c>
      <c r="G6" s="80">
        <v>15815</v>
      </c>
      <c r="H6" s="80">
        <v>54194</v>
      </c>
      <c r="I6" s="74" t="s">
        <v>114</v>
      </c>
      <c r="L6" s="13"/>
      <c r="M6" s="13"/>
    </row>
    <row r="7" spans="1:16" x14ac:dyDescent="0.25">
      <c r="A7" s="42" t="s">
        <v>73</v>
      </c>
      <c r="B7" s="67" t="s">
        <v>74</v>
      </c>
      <c r="C7" s="69" t="s">
        <v>74</v>
      </c>
      <c r="D7" s="69" t="s">
        <v>74</v>
      </c>
      <c r="E7" s="31" t="s">
        <v>74</v>
      </c>
      <c r="F7" s="75" t="s">
        <v>74</v>
      </c>
      <c r="G7" s="75" t="s">
        <v>74</v>
      </c>
      <c r="H7" s="75" t="s">
        <v>74</v>
      </c>
      <c r="I7" s="31"/>
      <c r="L7" s="81"/>
      <c r="M7" s="13"/>
      <c r="N7" s="13"/>
    </row>
    <row r="8" spans="1:16" x14ac:dyDescent="0.25">
      <c r="A8" s="42" t="s">
        <v>7</v>
      </c>
      <c r="B8" s="68">
        <v>288</v>
      </c>
      <c r="C8" s="70">
        <v>221</v>
      </c>
      <c r="D8" s="70">
        <v>509</v>
      </c>
      <c r="E8" s="71">
        <v>2.2173520690988786</v>
      </c>
      <c r="F8" s="76">
        <v>811</v>
      </c>
      <c r="G8" s="76">
        <v>481</v>
      </c>
      <c r="H8" s="76">
        <v>1292</v>
      </c>
      <c r="I8" s="31">
        <f>H8/H6*100</f>
        <v>2.3840277521496844</v>
      </c>
      <c r="L8" s="81"/>
      <c r="M8" s="13"/>
      <c r="N8" s="13"/>
    </row>
    <row r="9" spans="1:16" x14ac:dyDescent="0.25">
      <c r="A9" s="42" t="s">
        <v>15</v>
      </c>
      <c r="B9" s="67">
        <v>110</v>
      </c>
      <c r="C9" s="69">
        <v>150</v>
      </c>
      <c r="D9" s="69">
        <v>260</v>
      </c>
      <c r="E9" s="71">
        <v>1.1172704224141636</v>
      </c>
      <c r="F9" s="75">
        <v>209</v>
      </c>
      <c r="G9" s="75">
        <v>200</v>
      </c>
      <c r="H9" s="76">
        <v>409</v>
      </c>
      <c r="I9" s="31">
        <f>H9/H6*100</f>
        <v>0.75469609181828246</v>
      </c>
      <c r="L9" s="81"/>
      <c r="M9" s="13"/>
      <c r="N9" s="13"/>
    </row>
    <row r="10" spans="1:16" x14ac:dyDescent="0.25">
      <c r="A10" s="42" t="s">
        <v>60</v>
      </c>
      <c r="B10" s="67">
        <v>86</v>
      </c>
      <c r="C10" s="69">
        <v>112</v>
      </c>
      <c r="D10" s="70">
        <v>198</v>
      </c>
      <c r="E10" s="71">
        <v>0.85084439860770922</v>
      </c>
      <c r="F10" s="76">
        <v>116</v>
      </c>
      <c r="G10" s="75">
        <v>146</v>
      </c>
      <c r="H10" s="76">
        <v>262</v>
      </c>
      <c r="I10" s="31">
        <f>H10/H6*100</f>
        <v>0.48344835221611249</v>
      </c>
      <c r="L10" s="81"/>
    </row>
    <row r="11" spans="1:16" x14ac:dyDescent="0.25">
      <c r="A11" s="42" t="s">
        <v>5</v>
      </c>
      <c r="B11" s="68">
        <v>4945</v>
      </c>
      <c r="C11" s="70">
        <v>1995</v>
      </c>
      <c r="D11" s="70">
        <v>6940</v>
      </c>
      <c r="E11" s="71">
        <v>29.822525890593443</v>
      </c>
      <c r="F11" s="76">
        <v>9683</v>
      </c>
      <c r="G11" s="76">
        <v>3427</v>
      </c>
      <c r="H11" s="76">
        <v>13110</v>
      </c>
      <c r="I11" s="31">
        <f>13110/H6*100</f>
        <v>24.190869837989446</v>
      </c>
      <c r="K11" s="80"/>
      <c r="O11" s="13"/>
      <c r="P11" s="13"/>
    </row>
    <row r="12" spans="1:16" x14ac:dyDescent="0.25">
      <c r="A12" s="42" t="s">
        <v>9</v>
      </c>
      <c r="B12" s="67">
        <v>51</v>
      </c>
      <c r="C12" s="69">
        <v>112</v>
      </c>
      <c r="D12" s="70">
        <v>163</v>
      </c>
      <c r="E12" s="71">
        <v>0.70044261097503335</v>
      </c>
      <c r="F12" s="76">
        <v>129</v>
      </c>
      <c r="G12" s="76">
        <v>265</v>
      </c>
      <c r="H12" s="76">
        <v>394</v>
      </c>
      <c r="I12" s="31">
        <f>394/H6*100</f>
        <v>0.72701775104255084</v>
      </c>
      <c r="K12" s="82"/>
    </row>
    <row r="13" spans="1:16" x14ac:dyDescent="0.25">
      <c r="A13" s="43" t="s">
        <v>18</v>
      </c>
      <c r="B13" s="67">
        <v>78</v>
      </c>
      <c r="C13" s="69">
        <v>12</v>
      </c>
      <c r="D13" s="69">
        <v>90</v>
      </c>
      <c r="E13" s="71">
        <v>0.43401658716857894</v>
      </c>
      <c r="F13" s="75">
        <v>155</v>
      </c>
      <c r="G13" s="75">
        <v>20</v>
      </c>
      <c r="H13" s="75">
        <v>175</v>
      </c>
      <c r="I13" s="31">
        <f>175/H6*100</f>
        <v>0.32291397571686903</v>
      </c>
    </row>
    <row r="14" spans="1:16" x14ac:dyDescent="0.25">
      <c r="A14" s="42" t="s">
        <v>80</v>
      </c>
      <c r="B14" s="67" t="s">
        <v>74</v>
      </c>
      <c r="C14" s="69" t="s">
        <v>74</v>
      </c>
      <c r="D14" s="69" t="s">
        <v>74</v>
      </c>
      <c r="E14" s="71"/>
      <c r="F14" s="75" t="s">
        <v>74</v>
      </c>
      <c r="G14" s="75" t="s">
        <v>74</v>
      </c>
      <c r="H14" s="75" t="s">
        <v>74</v>
      </c>
      <c r="I14" s="31" t="s">
        <v>74</v>
      </c>
    </row>
    <row r="15" spans="1:16" x14ac:dyDescent="0.25">
      <c r="A15" s="42" t="s">
        <v>11</v>
      </c>
      <c r="B15" s="68">
        <v>829</v>
      </c>
      <c r="C15" s="70">
        <v>514</v>
      </c>
      <c r="D15" s="70">
        <v>1343</v>
      </c>
      <c r="E15" s="71">
        <v>5.7711314511623906</v>
      </c>
      <c r="F15" s="76">
        <v>2973</v>
      </c>
      <c r="G15" s="76">
        <v>5620</v>
      </c>
      <c r="H15" s="76">
        <v>8593</v>
      </c>
      <c r="I15" s="31">
        <f>8593/H6*100</f>
        <v>15.85599881905746</v>
      </c>
    </row>
    <row r="16" spans="1:16" x14ac:dyDescent="0.25">
      <c r="A16" s="42" t="s">
        <v>6</v>
      </c>
      <c r="B16" s="68">
        <v>1761</v>
      </c>
      <c r="C16" s="70">
        <v>821</v>
      </c>
      <c r="D16" s="70">
        <v>2582</v>
      </c>
      <c r="E16" s="71">
        <v>11.095354733359116</v>
      </c>
      <c r="F16" s="76">
        <v>3897</v>
      </c>
      <c r="G16" s="76">
        <v>1642</v>
      </c>
      <c r="H16" s="76">
        <v>5539</v>
      </c>
      <c r="I16" s="31">
        <f>5539/H6*100</f>
        <v>10.220688637118499</v>
      </c>
      <c r="N16" s="13"/>
      <c r="O16" s="13"/>
    </row>
    <row r="17" spans="1:9" x14ac:dyDescent="0.25">
      <c r="A17" s="42" t="s">
        <v>13</v>
      </c>
      <c r="B17" s="68">
        <v>771</v>
      </c>
      <c r="C17" s="69">
        <v>166</v>
      </c>
      <c r="D17" s="70">
        <v>937</v>
      </c>
      <c r="E17" s="71">
        <v>4.0264707146233505</v>
      </c>
      <c r="F17" s="76">
        <v>1806</v>
      </c>
      <c r="G17" s="76">
        <v>307</v>
      </c>
      <c r="H17" s="76">
        <v>2113</v>
      </c>
      <c r="I17" s="31">
        <f>2113/H6*100</f>
        <v>3.898955603941396</v>
      </c>
    </row>
    <row r="18" spans="1:9" x14ac:dyDescent="0.25">
      <c r="A18" s="42" t="s">
        <v>14</v>
      </c>
      <c r="B18" s="67">
        <v>11</v>
      </c>
      <c r="C18" s="69">
        <v>24</v>
      </c>
      <c r="D18" s="69">
        <v>35</v>
      </c>
      <c r="E18" s="71">
        <v>0.15040178763267587</v>
      </c>
      <c r="F18" s="75">
        <v>16</v>
      </c>
      <c r="G18" s="75">
        <v>49</v>
      </c>
      <c r="H18" s="75">
        <v>65</v>
      </c>
      <c r="I18" s="31">
        <f>H18/H6*100</f>
        <v>0.11993947669483707</v>
      </c>
    </row>
    <row r="19" spans="1:9" x14ac:dyDescent="0.25">
      <c r="A19" s="43" t="s">
        <v>10</v>
      </c>
      <c r="B19" s="68">
        <v>212</v>
      </c>
      <c r="C19" s="69">
        <v>274</v>
      </c>
      <c r="D19" s="70">
        <v>486</v>
      </c>
      <c r="E19" s="71">
        <v>2.0884362511280132</v>
      </c>
      <c r="F19" s="76">
        <v>406</v>
      </c>
      <c r="G19" s="75">
        <v>453</v>
      </c>
      <c r="H19" s="76">
        <v>859</v>
      </c>
      <c r="I19" s="31">
        <f>859/H6*100</f>
        <v>1.5850463150902314</v>
      </c>
    </row>
    <row r="20" spans="1:9" x14ac:dyDescent="0.25">
      <c r="A20" s="43" t="s">
        <v>81</v>
      </c>
      <c r="B20" s="67" t="s">
        <v>74</v>
      </c>
      <c r="C20" s="69" t="s">
        <v>74</v>
      </c>
      <c r="D20" s="69" t="s">
        <v>74</v>
      </c>
      <c r="E20" s="71"/>
      <c r="F20" s="75" t="s">
        <v>74</v>
      </c>
      <c r="G20" s="75"/>
      <c r="H20" s="75" t="s">
        <v>74</v>
      </c>
      <c r="I20" s="31" t="s">
        <v>74</v>
      </c>
    </row>
    <row r="21" spans="1:9" x14ac:dyDescent="0.25">
      <c r="A21" s="42" t="s">
        <v>82</v>
      </c>
      <c r="B21" s="67" t="s">
        <v>74</v>
      </c>
      <c r="C21" s="69" t="s">
        <v>74</v>
      </c>
      <c r="D21" s="69" t="s">
        <v>74</v>
      </c>
      <c r="E21" s="71"/>
      <c r="F21" s="75" t="s">
        <v>74</v>
      </c>
      <c r="G21" s="75" t="s">
        <v>74</v>
      </c>
      <c r="H21" s="75" t="s">
        <v>74</v>
      </c>
      <c r="I21" s="31" t="s">
        <v>74</v>
      </c>
    </row>
    <row r="22" spans="1:9" x14ac:dyDescent="0.25">
      <c r="A22" s="43" t="s">
        <v>16</v>
      </c>
      <c r="B22" s="67">
        <v>41</v>
      </c>
      <c r="C22" s="69">
        <v>133</v>
      </c>
      <c r="D22" s="69">
        <v>174</v>
      </c>
      <c r="E22" s="71">
        <v>0.74771174423101716</v>
      </c>
      <c r="F22" s="75">
        <v>101</v>
      </c>
      <c r="G22" s="75">
        <v>196</v>
      </c>
      <c r="H22" s="75">
        <v>297</v>
      </c>
      <c r="I22" s="31">
        <f>297/H6*100</f>
        <v>0.54803114735948633</v>
      </c>
    </row>
    <row r="23" spans="1:9" x14ac:dyDescent="0.25">
      <c r="A23" s="42" t="s">
        <v>83</v>
      </c>
      <c r="B23" s="67" t="s">
        <v>74</v>
      </c>
      <c r="C23" s="69" t="s">
        <v>74</v>
      </c>
      <c r="D23" s="69" t="s">
        <v>74</v>
      </c>
      <c r="E23" s="71"/>
      <c r="F23" s="75" t="s">
        <v>74</v>
      </c>
      <c r="G23" s="75" t="s">
        <v>74</v>
      </c>
      <c r="H23" s="75" t="s">
        <v>74</v>
      </c>
      <c r="I23" s="31" t="s">
        <v>74</v>
      </c>
    </row>
    <row r="24" spans="1:9" x14ac:dyDescent="0.25">
      <c r="A24" s="42" t="s">
        <v>59</v>
      </c>
      <c r="B24" s="68">
        <v>5655</v>
      </c>
      <c r="C24" s="70">
        <v>1025</v>
      </c>
      <c r="D24" s="70">
        <v>6680</v>
      </c>
      <c r="E24" s="71">
        <v>28.705255468179281</v>
      </c>
      <c r="F24" s="76">
        <v>12413</v>
      </c>
      <c r="G24" s="76">
        <v>1554</v>
      </c>
      <c r="H24" s="76">
        <v>13967</v>
      </c>
      <c r="I24" s="31">
        <f>13967/H6*100</f>
        <v>25.772225707642914</v>
      </c>
    </row>
    <row r="25" spans="1:9" x14ac:dyDescent="0.25">
      <c r="A25" s="42" t="s">
        <v>17</v>
      </c>
      <c r="B25" s="67">
        <v>34</v>
      </c>
      <c r="C25" s="69">
        <v>14</v>
      </c>
      <c r="D25" s="69">
        <v>48</v>
      </c>
      <c r="E25" s="71">
        <v>0.20626530875338403</v>
      </c>
      <c r="F25" s="75">
        <v>361</v>
      </c>
      <c r="G25" s="75">
        <v>18</v>
      </c>
      <c r="H25" s="75">
        <v>379</v>
      </c>
      <c r="I25" s="31">
        <f>379/H6*100</f>
        <v>0.69933941026681912</v>
      </c>
    </row>
    <row r="26" spans="1:9" x14ac:dyDescent="0.25">
      <c r="A26" s="42" t="s">
        <v>102</v>
      </c>
      <c r="B26" s="67" t="s">
        <v>74</v>
      </c>
      <c r="C26" s="69" t="s">
        <v>74</v>
      </c>
      <c r="D26" s="69" t="s">
        <v>74</v>
      </c>
      <c r="E26" s="71"/>
      <c r="F26" s="75" t="s">
        <v>74</v>
      </c>
      <c r="G26" s="75" t="s">
        <v>74</v>
      </c>
      <c r="H26" s="75" t="s">
        <v>74</v>
      </c>
      <c r="I26" s="31" t="s">
        <v>74</v>
      </c>
    </row>
    <row r="27" spans="1:9" x14ac:dyDescent="0.25">
      <c r="A27" s="42" t="s">
        <v>8</v>
      </c>
      <c r="B27" s="68">
        <v>1807</v>
      </c>
      <c r="C27" s="69">
        <v>383</v>
      </c>
      <c r="D27" s="70">
        <v>2190</v>
      </c>
      <c r="E27" s="71">
        <v>9.4108547118731476</v>
      </c>
      <c r="F27" s="76">
        <v>4694</v>
      </c>
      <c r="G27" s="76">
        <v>856</v>
      </c>
      <c r="H27" s="76">
        <v>5550</v>
      </c>
      <c r="I27" s="31">
        <f>5550/H6*100</f>
        <v>10.240986087020703</v>
      </c>
    </row>
    <row r="28" spans="1:9" x14ac:dyDescent="0.25">
      <c r="A28" s="42" t="s">
        <v>84</v>
      </c>
      <c r="B28" s="67" t="s">
        <v>74</v>
      </c>
      <c r="C28" s="69" t="s">
        <v>74</v>
      </c>
      <c r="D28" s="69" t="s">
        <v>74</v>
      </c>
      <c r="E28" s="71"/>
      <c r="F28" s="75" t="s">
        <v>74</v>
      </c>
      <c r="G28" s="75" t="s">
        <v>74</v>
      </c>
      <c r="H28" s="75" t="s">
        <v>74</v>
      </c>
      <c r="I28" s="31" t="s">
        <v>74</v>
      </c>
    </row>
    <row r="29" spans="1:9" x14ac:dyDescent="0.25">
      <c r="A29" s="42" t="s">
        <v>12</v>
      </c>
      <c r="B29" s="68">
        <v>64</v>
      </c>
      <c r="C29" s="70">
        <v>11</v>
      </c>
      <c r="D29" s="70">
        <v>75</v>
      </c>
      <c r="E29" s="71">
        <v>0.32228954492716255</v>
      </c>
      <c r="F29" s="76">
        <v>181</v>
      </c>
      <c r="G29" s="76">
        <v>31</v>
      </c>
      <c r="H29" s="76">
        <v>212</v>
      </c>
      <c r="I29" s="31">
        <f>212/H6*100</f>
        <v>0.39118721629700709</v>
      </c>
    </row>
    <row r="30" spans="1:9" ht="15.75" thickBot="1" x14ac:dyDescent="0.3">
      <c r="A30" s="44" t="s">
        <v>61</v>
      </c>
      <c r="B30" s="79">
        <v>199</v>
      </c>
      <c r="C30" s="73">
        <v>344</v>
      </c>
      <c r="D30" s="73">
        <v>543</v>
      </c>
      <c r="E30" s="72">
        <v>2.3333763052726568</v>
      </c>
      <c r="F30" s="77">
        <v>415</v>
      </c>
      <c r="G30" s="77">
        <v>543</v>
      </c>
      <c r="H30" s="77">
        <v>958</v>
      </c>
      <c r="I30" s="78">
        <f>H30/H6*100</f>
        <v>1.7677233642100603</v>
      </c>
    </row>
    <row r="31" spans="1:9" x14ac:dyDescent="0.25">
      <c r="A31" s="2"/>
      <c r="B31" s="101"/>
      <c r="C31" s="3"/>
      <c r="D31" s="3"/>
      <c r="E31" s="4"/>
      <c r="F31" s="4"/>
      <c r="G31" s="3"/>
      <c r="H31" s="3"/>
      <c r="I31" s="4"/>
    </row>
    <row r="32" spans="1:9" ht="72.75" customHeight="1" x14ac:dyDescent="0.25">
      <c r="A32" s="106" t="s">
        <v>103</v>
      </c>
      <c r="B32" s="106"/>
      <c r="C32" s="106"/>
      <c r="D32" s="106"/>
      <c r="E32" s="106"/>
      <c r="F32" s="106"/>
      <c r="G32" s="106"/>
      <c r="H32" s="106"/>
      <c r="I32" s="106"/>
    </row>
    <row r="33" spans="1:10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3"/>
    </row>
    <row r="34" spans="1:10" x14ac:dyDescent="0.25">
      <c r="A34" s="1"/>
      <c r="B34" s="1"/>
    </row>
  </sheetData>
  <mergeCells count="4">
    <mergeCell ref="A32:I32"/>
    <mergeCell ref="A3:A5"/>
    <mergeCell ref="C3:E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7"/>
  <sheetViews>
    <sheetView workbookViewId="0">
      <pane ySplit="2" topLeftCell="A48" activePane="bottomLeft" state="frozen"/>
      <selection pane="bottomLeft" activeCell="G56" sqref="G56"/>
    </sheetView>
  </sheetViews>
  <sheetFormatPr defaultRowHeight="15" x14ac:dyDescent="0.25"/>
  <cols>
    <col min="1" max="1" width="29.5703125" customWidth="1"/>
    <col min="2" max="2" width="14.7109375" style="5" customWidth="1"/>
    <col min="3" max="3" width="14" style="37" customWidth="1"/>
    <col min="4" max="4" width="13.5703125" style="5" customWidth="1"/>
    <col min="5" max="5" width="12.5703125" style="37" customWidth="1"/>
    <col min="8" max="8" width="9.5703125" bestFit="1" customWidth="1"/>
  </cols>
  <sheetData>
    <row r="1" spans="1:13" x14ac:dyDescent="0.25">
      <c r="A1" s="11" t="s">
        <v>117</v>
      </c>
      <c r="B1"/>
      <c r="C1" s="35"/>
      <c r="D1"/>
      <c r="E1" s="35"/>
    </row>
    <row r="2" spans="1:13" ht="15.75" thickBot="1" x14ac:dyDescent="0.3">
      <c r="A2" s="6"/>
      <c r="B2"/>
      <c r="C2" s="35"/>
      <c r="D2"/>
      <c r="E2" s="35"/>
    </row>
    <row r="3" spans="1:13" s="30" customFormat="1" ht="15.75" thickBot="1" x14ac:dyDescent="0.3">
      <c r="A3" s="27" t="s">
        <v>19</v>
      </c>
      <c r="B3" s="28" t="s">
        <v>20</v>
      </c>
      <c r="C3" s="36" t="s">
        <v>21</v>
      </c>
      <c r="D3" s="29" t="s">
        <v>22</v>
      </c>
      <c r="E3" s="38" t="s">
        <v>21</v>
      </c>
    </row>
    <row r="4" spans="1:13" s="10" customFormat="1" x14ac:dyDescent="0.25">
      <c r="A4" s="45" t="s">
        <v>90</v>
      </c>
      <c r="B4" s="91">
        <v>16955</v>
      </c>
      <c r="C4" s="92">
        <v>100</v>
      </c>
      <c r="D4" s="91">
        <v>38379</v>
      </c>
      <c r="E4" s="92">
        <v>100</v>
      </c>
    </row>
    <row r="5" spans="1:13" x14ac:dyDescent="0.25">
      <c r="A5" s="45" t="s">
        <v>23</v>
      </c>
      <c r="B5" s="40">
        <v>15863</v>
      </c>
      <c r="C5" s="83">
        <f>B5/B4*100</f>
        <v>93.559421999410205</v>
      </c>
      <c r="D5" s="40">
        <v>34890</v>
      </c>
      <c r="E5" s="84">
        <f>D5/D4*100</f>
        <v>90.909090909090907</v>
      </c>
      <c r="G5" s="81"/>
      <c r="H5" s="100"/>
      <c r="I5" s="81"/>
      <c r="J5" s="100"/>
      <c r="K5" s="81"/>
    </row>
    <row r="6" spans="1:13" x14ac:dyDescent="0.25">
      <c r="A6" s="42" t="s">
        <v>24</v>
      </c>
      <c r="B6" s="58">
        <v>4158</v>
      </c>
      <c r="C6" s="85">
        <f>B6/B4*100</f>
        <v>24.523739309938072</v>
      </c>
      <c r="D6" s="58">
        <v>6599</v>
      </c>
      <c r="E6" s="85">
        <f>D6/D4*100</f>
        <v>17.194298965580135</v>
      </c>
      <c r="H6" s="98"/>
      <c r="I6" s="11"/>
      <c r="K6" s="35"/>
      <c r="M6" s="35"/>
    </row>
    <row r="7" spans="1:13" x14ac:dyDescent="0.25">
      <c r="A7" s="42" t="s">
        <v>25</v>
      </c>
      <c r="B7" s="58">
        <v>155</v>
      </c>
      <c r="C7" s="85">
        <f>B7/B4*100</f>
        <v>0.91418460631082277</v>
      </c>
      <c r="D7" s="58">
        <v>471</v>
      </c>
      <c r="E7" s="85">
        <f>D7/D4*100</f>
        <v>1.2272336433987336</v>
      </c>
      <c r="H7" s="98"/>
      <c r="I7" s="11"/>
      <c r="K7" s="35"/>
      <c r="M7" s="35"/>
    </row>
    <row r="8" spans="1:13" x14ac:dyDescent="0.25">
      <c r="A8" s="42" t="s">
        <v>26</v>
      </c>
      <c r="B8" s="58">
        <v>64</v>
      </c>
      <c r="C8" s="85">
        <f>B8/B4*100</f>
        <v>0.37746977292833972</v>
      </c>
      <c r="D8" s="58">
        <v>121</v>
      </c>
      <c r="E8" s="85">
        <f>D8/D4*100</f>
        <v>0.31527658354829463</v>
      </c>
      <c r="G8" s="11"/>
      <c r="H8" s="98"/>
      <c r="I8" s="99"/>
      <c r="K8" s="35"/>
    </row>
    <row r="9" spans="1:13" x14ac:dyDescent="0.25">
      <c r="A9" s="43" t="s">
        <v>27</v>
      </c>
      <c r="B9" s="86">
        <v>35</v>
      </c>
      <c r="C9" s="85">
        <f>B9/B4*100</f>
        <v>0.20642878207018578</v>
      </c>
      <c r="D9" s="58">
        <v>73</v>
      </c>
      <c r="E9" s="85">
        <f>D9/D4*100</f>
        <v>0.19020818676880585</v>
      </c>
      <c r="H9" s="99"/>
      <c r="I9" s="98"/>
      <c r="J9" s="35"/>
    </row>
    <row r="10" spans="1:13" x14ac:dyDescent="0.25">
      <c r="A10" s="42" t="s">
        <v>28</v>
      </c>
      <c r="B10" s="58">
        <v>1043</v>
      </c>
      <c r="C10" s="85">
        <f>B10/B4*100</f>
        <v>6.1515777056915359</v>
      </c>
      <c r="D10" s="58">
        <v>2281</v>
      </c>
      <c r="E10" s="85">
        <f>D10/D4*100</f>
        <v>5.9433544386252892</v>
      </c>
      <c r="H10" s="99"/>
      <c r="I10" s="98"/>
      <c r="J10" s="35"/>
    </row>
    <row r="11" spans="1:13" x14ac:dyDescent="0.25">
      <c r="A11" s="42" t="s">
        <v>29</v>
      </c>
      <c r="B11" s="86">
        <v>230</v>
      </c>
      <c r="C11" s="85">
        <f>B11/B4*100</f>
        <v>1.3565319964612208</v>
      </c>
      <c r="D11" s="58">
        <v>619</v>
      </c>
      <c r="E11" s="85">
        <f>D11/D4*100</f>
        <v>1.6128612001354907</v>
      </c>
      <c r="G11" s="11"/>
      <c r="H11" s="98"/>
      <c r="I11" s="99"/>
      <c r="K11" s="35"/>
    </row>
    <row r="12" spans="1:13" x14ac:dyDescent="0.25">
      <c r="A12" s="42" t="s">
        <v>78</v>
      </c>
      <c r="B12" s="86">
        <v>37</v>
      </c>
      <c r="C12" s="85">
        <f>B12/B4*100</f>
        <v>0.21822471247419642</v>
      </c>
      <c r="D12" s="58">
        <v>75</v>
      </c>
      <c r="E12" s="85">
        <f>D12/D4*100</f>
        <v>0.19541936996795123</v>
      </c>
      <c r="H12" s="98"/>
      <c r="I12" s="98"/>
    </row>
    <row r="13" spans="1:13" x14ac:dyDescent="0.25">
      <c r="A13" s="42" t="s">
        <v>30</v>
      </c>
      <c r="B13" s="86">
        <v>37</v>
      </c>
      <c r="C13" s="85">
        <f>B13/B4*100</f>
        <v>0.21822471247419642</v>
      </c>
      <c r="D13" s="58">
        <v>89</v>
      </c>
      <c r="E13" s="85">
        <f>D13/D4*100</f>
        <v>0.2318976523619688</v>
      </c>
      <c r="H13" s="98"/>
      <c r="I13" s="98"/>
    </row>
    <row r="14" spans="1:13" x14ac:dyDescent="0.25">
      <c r="A14" s="42" t="s">
        <v>110</v>
      </c>
      <c r="B14" s="86">
        <v>10</v>
      </c>
      <c r="C14" s="85">
        <f>B14/B4*100</f>
        <v>5.8979652020053085E-2</v>
      </c>
      <c r="D14" s="58">
        <v>23</v>
      </c>
      <c r="E14" s="85">
        <f>D14/D4*100</f>
        <v>5.9928606790171708E-2</v>
      </c>
      <c r="H14" s="98"/>
      <c r="I14" s="98"/>
    </row>
    <row r="15" spans="1:13" x14ac:dyDescent="0.25">
      <c r="A15" s="43" t="s">
        <v>31</v>
      </c>
      <c r="B15" s="86">
        <v>17</v>
      </c>
      <c r="C15" s="85">
        <f>B15/B4*100</f>
        <v>0.10026540843409025</v>
      </c>
      <c r="D15" s="58">
        <v>41</v>
      </c>
      <c r="E15" s="85">
        <f>D15/D4*100</f>
        <v>0.10682925558248001</v>
      </c>
      <c r="H15" s="98"/>
      <c r="I15" s="98"/>
    </row>
    <row r="16" spans="1:13" x14ac:dyDescent="0.25">
      <c r="A16" s="43" t="s">
        <v>32</v>
      </c>
      <c r="B16" s="58">
        <v>237</v>
      </c>
      <c r="C16" s="85">
        <f>B16/B4*100</f>
        <v>1.397817752875258</v>
      </c>
      <c r="D16" s="58">
        <v>439</v>
      </c>
      <c r="E16" s="85">
        <f>D16/D4*100</f>
        <v>1.1438547122124079</v>
      </c>
      <c r="H16" s="98"/>
      <c r="I16" s="98"/>
    </row>
    <row r="17" spans="1:13" x14ac:dyDescent="0.25">
      <c r="A17" s="42" t="s">
        <v>33</v>
      </c>
      <c r="B17" s="86">
        <v>93</v>
      </c>
      <c r="C17" s="85">
        <f>B17/B4*100</f>
        <v>0.54851076378649366</v>
      </c>
      <c r="D17" s="86">
        <v>223</v>
      </c>
      <c r="E17" s="85">
        <f>D17/D4*100</f>
        <v>0.58104692670470826</v>
      </c>
      <c r="H17" s="98"/>
      <c r="I17" s="98"/>
    </row>
    <row r="18" spans="1:13" x14ac:dyDescent="0.25">
      <c r="A18" s="43" t="s">
        <v>34</v>
      </c>
      <c r="B18" s="58">
        <v>85</v>
      </c>
      <c r="C18" s="85">
        <f>B18/B4*100</f>
        <v>0.50132704217045121</v>
      </c>
      <c r="D18" s="58">
        <v>175</v>
      </c>
      <c r="E18" s="85">
        <f>D18/D4*100</f>
        <v>0.45597852992521953</v>
      </c>
      <c r="G18" s="11"/>
      <c r="H18" s="98"/>
      <c r="I18" s="99"/>
      <c r="K18" s="35"/>
    </row>
    <row r="19" spans="1:13" x14ac:dyDescent="0.25">
      <c r="A19" s="42" t="s">
        <v>35</v>
      </c>
      <c r="B19" s="58">
        <v>724</v>
      </c>
      <c r="C19" s="85">
        <f>B19/B4*100</f>
        <v>4.2701268062518425</v>
      </c>
      <c r="D19" s="58">
        <v>1627</v>
      </c>
      <c r="E19" s="85">
        <f>D19/D4*100</f>
        <v>4.2392975325047555</v>
      </c>
      <c r="H19" s="98"/>
      <c r="I19" s="99"/>
      <c r="K19" s="35"/>
    </row>
    <row r="20" spans="1:13" x14ac:dyDescent="0.25">
      <c r="A20" s="42" t="s">
        <v>36</v>
      </c>
      <c r="B20" s="86">
        <v>17</v>
      </c>
      <c r="C20" s="85">
        <f>B20/B4*100</f>
        <v>0.10026540843409025</v>
      </c>
      <c r="D20" s="86">
        <v>28</v>
      </c>
      <c r="E20" s="85">
        <f>D20/D4*100</f>
        <v>7.2956564788035125E-2</v>
      </c>
      <c r="H20" s="98"/>
      <c r="I20" s="98"/>
      <c r="M20" s="105"/>
    </row>
    <row r="21" spans="1:13" x14ac:dyDescent="0.25">
      <c r="A21" s="42" t="s">
        <v>115</v>
      </c>
      <c r="B21" s="86">
        <v>1</v>
      </c>
      <c r="C21" s="85">
        <v>0</v>
      </c>
      <c r="D21" s="86">
        <v>8</v>
      </c>
      <c r="E21" s="85">
        <v>0</v>
      </c>
      <c r="H21" s="98"/>
      <c r="I21" s="98"/>
    </row>
    <row r="22" spans="1:13" x14ac:dyDescent="0.25">
      <c r="A22" s="42" t="s">
        <v>37</v>
      </c>
      <c r="B22" s="87">
        <v>244</v>
      </c>
      <c r="C22" s="88">
        <f>B22/B4*100</f>
        <v>1.4391035092892952</v>
      </c>
      <c r="D22" s="87">
        <v>545</v>
      </c>
      <c r="E22" s="88">
        <f>D22/D4*100</f>
        <v>1.4200474217671122</v>
      </c>
      <c r="H22" s="98"/>
      <c r="I22" s="98"/>
    </row>
    <row r="23" spans="1:13" x14ac:dyDescent="0.25">
      <c r="A23" s="42" t="s">
        <v>62</v>
      </c>
      <c r="B23" s="58">
        <v>35</v>
      </c>
      <c r="C23" s="85">
        <f>B23/B4*100</f>
        <v>0.20642878207018578</v>
      </c>
      <c r="D23" s="58">
        <v>137</v>
      </c>
      <c r="E23" s="85">
        <f>D23/D4*100</f>
        <v>0.35696604914145758</v>
      </c>
      <c r="H23" s="98"/>
      <c r="I23" s="98"/>
    </row>
    <row r="24" spans="1:13" x14ac:dyDescent="0.25">
      <c r="A24" s="43" t="s">
        <v>38</v>
      </c>
      <c r="B24" s="86">
        <v>641</v>
      </c>
      <c r="C24" s="85">
        <f>B24/B4*100</f>
        <v>3.7805956944854024</v>
      </c>
      <c r="D24" s="86">
        <v>1799</v>
      </c>
      <c r="E24" s="85">
        <f>D24/D4*100</f>
        <v>4.6874592876312562</v>
      </c>
      <c r="H24" s="98"/>
      <c r="I24" s="98"/>
    </row>
    <row r="25" spans="1:13" x14ac:dyDescent="0.25">
      <c r="A25" s="43" t="s">
        <v>39</v>
      </c>
      <c r="B25" s="58">
        <v>19</v>
      </c>
      <c r="C25" s="85">
        <f>B25/B4*100</f>
        <v>0.11206133883810085</v>
      </c>
      <c r="D25" s="58">
        <v>43</v>
      </c>
      <c r="E25" s="85">
        <f>D25/D4*100</f>
        <v>0.11204043878162537</v>
      </c>
      <c r="H25" s="98"/>
      <c r="I25" s="98"/>
    </row>
    <row r="26" spans="1:13" x14ac:dyDescent="0.25">
      <c r="A26" s="43" t="s">
        <v>40</v>
      </c>
      <c r="B26" s="86">
        <v>20</v>
      </c>
      <c r="C26" s="85">
        <f>B26/B4*100</f>
        <v>0.11795930404010617</v>
      </c>
      <c r="D26" s="58">
        <v>61</v>
      </c>
      <c r="E26" s="85">
        <f>D26/D4*100</f>
        <v>0.15894108757393366</v>
      </c>
      <c r="H26" s="98"/>
      <c r="I26" s="98"/>
    </row>
    <row r="27" spans="1:13" x14ac:dyDescent="0.25">
      <c r="A27" s="43" t="s">
        <v>41</v>
      </c>
      <c r="B27" s="58">
        <v>27</v>
      </c>
      <c r="C27" s="85">
        <f>B27/B4*100</f>
        <v>0.15924506045414333</v>
      </c>
      <c r="D27" s="58">
        <v>66</v>
      </c>
      <c r="E27" s="85">
        <f>D27/D4*100</f>
        <v>0.17196904557179707</v>
      </c>
      <c r="H27" s="98"/>
      <c r="I27" s="98"/>
    </row>
    <row r="28" spans="1:13" x14ac:dyDescent="0.25">
      <c r="A28" s="43" t="s">
        <v>42</v>
      </c>
      <c r="B28" s="86">
        <v>94</v>
      </c>
      <c r="C28" s="85">
        <f>B28/B4*100</f>
        <v>0.55440872898849902</v>
      </c>
      <c r="D28" s="58">
        <v>186</v>
      </c>
      <c r="E28" s="85">
        <f>D28/D4*100</f>
        <v>0.48464003752051904</v>
      </c>
      <c r="H28" s="98"/>
      <c r="I28" s="98"/>
    </row>
    <row r="29" spans="1:13" x14ac:dyDescent="0.25">
      <c r="A29" s="43" t="s">
        <v>111</v>
      </c>
      <c r="B29" s="58">
        <v>31</v>
      </c>
      <c r="C29" s="85">
        <f>B29/B4*100</f>
        <v>0.18283692126216455</v>
      </c>
      <c r="D29" s="58">
        <v>83</v>
      </c>
      <c r="E29" s="85">
        <f>D29/D4*100</f>
        <v>0.21626410276453267</v>
      </c>
      <c r="H29" s="98"/>
      <c r="I29" s="98"/>
    </row>
    <row r="30" spans="1:13" x14ac:dyDescent="0.25">
      <c r="A30" s="43" t="s">
        <v>94</v>
      </c>
      <c r="B30" s="86">
        <v>324</v>
      </c>
      <c r="C30" s="85">
        <f>B30/B4*100</f>
        <v>1.9109407254497199</v>
      </c>
      <c r="D30" s="86">
        <v>805</v>
      </c>
      <c r="E30" s="85">
        <f>D30/D4*100</f>
        <v>2.0975012376560098</v>
      </c>
      <c r="H30" s="98"/>
      <c r="I30" s="98"/>
    </row>
    <row r="31" spans="1:13" x14ac:dyDescent="0.25">
      <c r="A31" s="43" t="s">
        <v>106</v>
      </c>
      <c r="B31" s="58">
        <v>12</v>
      </c>
      <c r="C31" s="85">
        <f>B31/B4*100</f>
        <v>7.0775582424063704E-2</v>
      </c>
      <c r="D31" s="58">
        <v>32</v>
      </c>
      <c r="E31" s="85">
        <f>D31/D4*100</f>
        <v>8.3378931186325861E-2</v>
      </c>
      <c r="H31" s="98"/>
      <c r="I31" s="98"/>
    </row>
    <row r="32" spans="1:13" x14ac:dyDescent="0.25">
      <c r="A32" s="42" t="s">
        <v>43</v>
      </c>
      <c r="B32" s="86">
        <v>402</v>
      </c>
      <c r="C32" s="85">
        <f>B32/B4*100</f>
        <v>2.3709820112061339</v>
      </c>
      <c r="D32" s="86">
        <v>1303</v>
      </c>
      <c r="E32" s="85">
        <f>D32/D4*100</f>
        <v>3.3950858542432059</v>
      </c>
      <c r="H32" s="98"/>
      <c r="I32" s="98"/>
    </row>
    <row r="33" spans="1:9" x14ac:dyDescent="0.25">
      <c r="A33" s="43" t="s">
        <v>44</v>
      </c>
      <c r="B33" s="58">
        <v>100</v>
      </c>
      <c r="C33" s="85">
        <f>B33/B4*100</f>
        <v>0.58979652020053086</v>
      </c>
      <c r="D33" s="58">
        <v>229</v>
      </c>
      <c r="E33" s="85">
        <f>D33/D4*100</f>
        <v>0.59668047630214438</v>
      </c>
      <c r="H33" s="98"/>
      <c r="I33" s="98"/>
    </row>
    <row r="34" spans="1:9" x14ac:dyDescent="0.25">
      <c r="A34" s="42" t="s">
        <v>45</v>
      </c>
      <c r="B34" s="58">
        <v>27</v>
      </c>
      <c r="C34" s="85">
        <f>B34/B4*100</f>
        <v>0.15924506045414333</v>
      </c>
      <c r="D34" s="58">
        <v>67</v>
      </c>
      <c r="E34" s="85">
        <f>D34/D4*100</f>
        <v>0.17457463717136976</v>
      </c>
      <c r="H34" s="98"/>
      <c r="I34" s="98"/>
    </row>
    <row r="35" spans="1:9" x14ac:dyDescent="0.25">
      <c r="A35" s="42" t="s">
        <v>46</v>
      </c>
      <c r="B35" s="86">
        <v>87</v>
      </c>
      <c r="C35" s="85">
        <f>B35/B4*100</f>
        <v>0.51312297257446182</v>
      </c>
      <c r="D35" s="58">
        <v>271</v>
      </c>
      <c r="E35" s="85">
        <f>D35/D4*100</f>
        <v>0.70611532348419714</v>
      </c>
      <c r="H35" s="98"/>
      <c r="I35" s="98"/>
    </row>
    <row r="36" spans="1:9" x14ac:dyDescent="0.25">
      <c r="A36" s="42" t="s">
        <v>104</v>
      </c>
      <c r="B36" s="58">
        <v>1128</v>
      </c>
      <c r="C36" s="85">
        <f>B36/B4*100</f>
        <v>6.6529047478619869</v>
      </c>
      <c r="D36" s="58">
        <v>2488</v>
      </c>
      <c r="E36" s="85">
        <f>D36/D4*100</f>
        <v>6.4827118997368354</v>
      </c>
      <c r="H36" s="98"/>
      <c r="I36" s="98"/>
    </row>
    <row r="37" spans="1:9" x14ac:dyDescent="0.25">
      <c r="A37" s="42" t="s">
        <v>47</v>
      </c>
      <c r="B37" s="58">
        <v>33</v>
      </c>
      <c r="C37" s="85">
        <f>B37/B4*100</f>
        <v>0.19463285166617517</v>
      </c>
      <c r="D37" s="58">
        <v>211</v>
      </c>
      <c r="E37" s="85">
        <f>D37/D4*100</f>
        <v>0.54977982750983612</v>
      </c>
      <c r="H37" s="98"/>
      <c r="I37" s="98"/>
    </row>
    <row r="38" spans="1:9" x14ac:dyDescent="0.25">
      <c r="A38" s="42" t="s">
        <v>48</v>
      </c>
      <c r="B38" s="86">
        <v>236</v>
      </c>
      <c r="C38" s="85">
        <f>B38/B4*100</f>
        <v>1.3919197876732528</v>
      </c>
      <c r="D38" s="58">
        <v>480</v>
      </c>
      <c r="E38" s="85">
        <f>D38/D4*100</f>
        <v>1.2506839677948878</v>
      </c>
      <c r="H38" s="98"/>
      <c r="I38" s="98"/>
    </row>
    <row r="39" spans="1:9" x14ac:dyDescent="0.25">
      <c r="A39" s="43" t="s">
        <v>79</v>
      </c>
      <c r="B39" s="89">
        <v>3795</v>
      </c>
      <c r="C39" s="88">
        <f>B39/B4*100</f>
        <v>22.382777941610144</v>
      </c>
      <c r="D39" s="89">
        <v>8773</v>
      </c>
      <c r="E39" s="88">
        <f>D39/D4*100</f>
        <v>22.858855103051148</v>
      </c>
      <c r="H39" s="98"/>
      <c r="I39" s="98"/>
    </row>
    <row r="40" spans="1:9" x14ac:dyDescent="0.25">
      <c r="A40" s="42" t="s">
        <v>49</v>
      </c>
      <c r="B40" s="58">
        <v>143</v>
      </c>
      <c r="C40" s="85">
        <f>B40/B4*100</f>
        <v>0.84340902388675909</v>
      </c>
      <c r="D40" s="58">
        <v>231</v>
      </c>
      <c r="E40" s="85">
        <f>D40/D4*100</f>
        <v>0.60189165950128976</v>
      </c>
      <c r="H40" s="98"/>
      <c r="I40" s="98"/>
    </row>
    <row r="41" spans="1:9" x14ac:dyDescent="0.25">
      <c r="A41" s="42" t="s">
        <v>91</v>
      </c>
      <c r="B41" s="86">
        <v>108</v>
      </c>
      <c r="C41" s="85">
        <f>B41/B4*100</f>
        <v>0.63698024181657331</v>
      </c>
      <c r="D41" s="58">
        <v>165</v>
      </c>
      <c r="E41" s="85">
        <f>D41/D4*100</f>
        <v>0.42992261392949271</v>
      </c>
      <c r="H41" s="98"/>
      <c r="I41" s="98"/>
    </row>
    <row r="42" spans="1:9" x14ac:dyDescent="0.25">
      <c r="A42" s="42" t="s">
        <v>95</v>
      </c>
      <c r="B42" s="58">
        <v>31</v>
      </c>
      <c r="C42" s="85">
        <f>B42/B4*100</f>
        <v>0.18283692126216455</v>
      </c>
      <c r="D42" s="58">
        <v>87</v>
      </c>
      <c r="E42" s="85">
        <f>D42/D4*100</f>
        <v>0.22668646916282342</v>
      </c>
      <c r="H42" s="98"/>
      <c r="I42" s="98"/>
    </row>
    <row r="43" spans="1:9" x14ac:dyDescent="0.25">
      <c r="A43" s="42" t="s">
        <v>50</v>
      </c>
      <c r="B43" s="58">
        <v>930</v>
      </c>
      <c r="C43" s="85">
        <f>B43/B4*100</f>
        <v>5.485107637864937</v>
      </c>
      <c r="D43" s="58">
        <v>2777</v>
      </c>
      <c r="E43" s="85">
        <f>D43/D4*100</f>
        <v>7.2357278720133404</v>
      </c>
      <c r="H43" s="98"/>
      <c r="I43" s="98"/>
    </row>
    <row r="44" spans="1:9" x14ac:dyDescent="0.25">
      <c r="A44" s="42" t="s">
        <v>51</v>
      </c>
      <c r="B44" s="58">
        <v>170</v>
      </c>
      <c r="C44" s="85">
        <f>B44/B4*100</f>
        <v>1.0026540843409024</v>
      </c>
      <c r="D44" s="58">
        <v>435</v>
      </c>
      <c r="E44" s="85">
        <f>D44/D4*100</f>
        <v>1.1334323458141171</v>
      </c>
      <c r="H44" s="98"/>
      <c r="I44" s="98"/>
    </row>
    <row r="45" spans="1:9" x14ac:dyDescent="0.25">
      <c r="A45" s="43" t="s">
        <v>63</v>
      </c>
      <c r="B45" s="58">
        <v>248</v>
      </c>
      <c r="C45" s="85">
        <f>B45/B4*100</f>
        <v>1.4626953700973164</v>
      </c>
      <c r="D45" s="58">
        <v>656</v>
      </c>
      <c r="E45" s="85">
        <f>D45/D4*100</f>
        <v>1.7092680893196801</v>
      </c>
      <c r="H45" s="98"/>
      <c r="I45" s="98"/>
    </row>
    <row r="46" spans="1:9" x14ac:dyDescent="0.25">
      <c r="A46" s="43" t="s">
        <v>52</v>
      </c>
      <c r="B46" s="58">
        <v>35</v>
      </c>
      <c r="C46" s="85">
        <f>B46/B4*100</f>
        <v>0.20642878207018578</v>
      </c>
      <c r="D46" s="58">
        <v>68</v>
      </c>
      <c r="E46" s="85">
        <f>D46/D4*100</f>
        <v>0.17718022877094244</v>
      </c>
      <c r="H46" s="98"/>
      <c r="I46" s="98"/>
    </row>
    <row r="47" spans="1:9" x14ac:dyDescent="0.25">
      <c r="A47" s="45" t="s">
        <v>53</v>
      </c>
      <c r="B47" s="59">
        <v>1092</v>
      </c>
      <c r="C47" s="84">
        <f>B47/B4*100</f>
        <v>6.4405780005897961</v>
      </c>
      <c r="D47" s="59">
        <v>3489</v>
      </c>
      <c r="E47" s="84">
        <f>D47/D4*100</f>
        <v>9.0909090909090917</v>
      </c>
      <c r="H47" s="98"/>
      <c r="I47" s="98"/>
    </row>
    <row r="48" spans="1:9" x14ac:dyDescent="0.25">
      <c r="A48" s="43" t="s">
        <v>72</v>
      </c>
      <c r="B48" s="95">
        <v>27</v>
      </c>
      <c r="C48" s="96">
        <f>B48/B4*100</f>
        <v>0.15924506045414333</v>
      </c>
      <c r="D48" s="97">
        <v>49</v>
      </c>
      <c r="E48" s="96">
        <f>D48/D4*100</f>
        <v>0.12767398837906146</v>
      </c>
      <c r="H48" s="98"/>
      <c r="I48" s="98"/>
    </row>
    <row r="49" spans="1:9" x14ac:dyDescent="0.25">
      <c r="A49" s="42" t="s">
        <v>64</v>
      </c>
      <c r="B49" s="86">
        <v>73</v>
      </c>
      <c r="C49" s="85">
        <f>B49/B4*100</f>
        <v>0.43055145974638753</v>
      </c>
      <c r="D49" s="58">
        <v>655</v>
      </c>
      <c r="E49" s="85">
        <f>D49/D4*100</f>
        <v>1.7066624977201073</v>
      </c>
      <c r="H49" s="98"/>
      <c r="I49" s="98"/>
    </row>
    <row r="50" spans="1:9" x14ac:dyDescent="0.25">
      <c r="A50" s="42" t="s">
        <v>57</v>
      </c>
      <c r="B50" s="86">
        <v>54</v>
      </c>
      <c r="C50" s="85">
        <f>B50/B4*100</f>
        <v>0.31849012090828666</v>
      </c>
      <c r="D50" s="58">
        <v>129</v>
      </c>
      <c r="E50" s="85">
        <f>D50/D4*100</f>
        <v>0.33612131634487613</v>
      </c>
      <c r="H50" s="98"/>
      <c r="I50" s="98"/>
    </row>
    <row r="51" spans="1:9" x14ac:dyDescent="0.25">
      <c r="A51" s="42" t="s">
        <v>58</v>
      </c>
      <c r="B51" s="87">
        <v>375</v>
      </c>
      <c r="C51" s="88">
        <f>B51/B4*100</f>
        <v>2.2117369507519906</v>
      </c>
      <c r="D51" s="89">
        <v>826</v>
      </c>
      <c r="E51" s="88">
        <f>D51/D4*100</f>
        <v>2.1522186612470362</v>
      </c>
      <c r="H51" s="98"/>
      <c r="I51" s="98"/>
    </row>
    <row r="52" spans="1:9" x14ac:dyDescent="0.25">
      <c r="A52" s="42" t="s">
        <v>99</v>
      </c>
      <c r="B52" s="58">
        <v>17</v>
      </c>
      <c r="C52" s="85">
        <f>B52/B4*100</f>
        <v>0.10026540843409025</v>
      </c>
      <c r="D52" s="58">
        <v>40</v>
      </c>
      <c r="E52" s="85">
        <f>D52/D4*100</f>
        <v>0.10422366398290732</v>
      </c>
      <c r="H52" s="98"/>
      <c r="I52" s="98"/>
    </row>
    <row r="53" spans="1:9" x14ac:dyDescent="0.25">
      <c r="A53" s="42" t="s">
        <v>107</v>
      </c>
      <c r="B53" s="86">
        <v>3</v>
      </c>
      <c r="C53" s="85">
        <f>B53/B4*100</f>
        <v>1.7693895606015926E-2</v>
      </c>
      <c r="D53" s="86">
        <v>9</v>
      </c>
      <c r="E53" s="85">
        <f>D53/D4*100</f>
        <v>2.3450324396154149E-2</v>
      </c>
      <c r="H53" s="98"/>
      <c r="I53" s="98"/>
    </row>
    <row r="54" spans="1:9" x14ac:dyDescent="0.25">
      <c r="A54" s="43" t="s">
        <v>65</v>
      </c>
      <c r="B54" s="86">
        <v>18</v>
      </c>
      <c r="C54" s="85">
        <f>B54/B4*100</f>
        <v>0.10616337363609554</v>
      </c>
      <c r="D54" s="86">
        <v>47</v>
      </c>
      <c r="E54" s="85">
        <f>D54/D4*100</f>
        <v>0.1224628051799161</v>
      </c>
      <c r="H54" s="98"/>
      <c r="I54" s="98"/>
    </row>
    <row r="55" spans="1:9" x14ac:dyDescent="0.25">
      <c r="A55" s="43" t="s">
        <v>113</v>
      </c>
      <c r="B55" s="86">
        <v>3</v>
      </c>
      <c r="C55" s="85">
        <f>B55/B4*100</f>
        <v>1.7693895606015926E-2</v>
      </c>
      <c r="D55" s="86">
        <v>5</v>
      </c>
      <c r="E55" s="85">
        <f>D55/D4*100</f>
        <v>1.3027957997863415E-2</v>
      </c>
      <c r="H55" s="98"/>
      <c r="I55" s="98"/>
    </row>
    <row r="56" spans="1:9" ht="24" x14ac:dyDescent="0.25">
      <c r="A56" s="42" t="s">
        <v>66</v>
      </c>
      <c r="B56" s="86">
        <v>30</v>
      </c>
      <c r="C56" s="85">
        <f>B56/B4*100</f>
        <v>0.17693895606015925</v>
      </c>
      <c r="D56" s="86">
        <v>182</v>
      </c>
      <c r="E56" s="85">
        <f>D56/D4*100</f>
        <v>0.47421767112222835</v>
      </c>
      <c r="H56" s="98"/>
      <c r="I56" s="98"/>
    </row>
    <row r="57" spans="1:9" x14ac:dyDescent="0.25">
      <c r="A57" s="42" t="s">
        <v>67</v>
      </c>
      <c r="B57" s="86">
        <v>75</v>
      </c>
      <c r="C57" s="85">
        <f>B57/B4*100</f>
        <v>0.44234739015039815</v>
      </c>
      <c r="D57" s="58">
        <v>124</v>
      </c>
      <c r="E57" s="85">
        <f>D57/D4*100</f>
        <v>0.32309335834701269</v>
      </c>
      <c r="H57" s="98"/>
      <c r="I57" s="98"/>
    </row>
    <row r="58" spans="1:9" x14ac:dyDescent="0.25">
      <c r="A58" s="42" t="s">
        <v>56</v>
      </c>
      <c r="B58" s="86">
        <v>3</v>
      </c>
      <c r="C58" s="85">
        <f>B58/B4*100</f>
        <v>1.7693895606015926E-2</v>
      </c>
      <c r="D58" s="86">
        <v>3</v>
      </c>
      <c r="E58" s="85">
        <f>D58/D4*100</f>
        <v>7.8167747987180486E-3</v>
      </c>
      <c r="H58" s="98"/>
      <c r="I58" s="98"/>
    </row>
    <row r="59" spans="1:9" x14ac:dyDescent="0.25">
      <c r="A59" s="42" t="s">
        <v>100</v>
      </c>
      <c r="B59" s="86">
        <v>20</v>
      </c>
      <c r="C59" s="88">
        <f>B59/B4*100</f>
        <v>0.11795930404010617</v>
      </c>
      <c r="D59" s="86">
        <v>40</v>
      </c>
      <c r="E59" s="88">
        <f>D59/D4*100</f>
        <v>0.10422366398290732</v>
      </c>
      <c r="H59" s="98"/>
      <c r="I59" s="98"/>
    </row>
    <row r="60" spans="1:9" x14ac:dyDescent="0.25">
      <c r="A60" s="43" t="s">
        <v>55</v>
      </c>
      <c r="B60" s="86">
        <v>37</v>
      </c>
      <c r="C60" s="85">
        <f>B60/B4*100</f>
        <v>0.21822471247419642</v>
      </c>
      <c r="D60" s="86">
        <v>101</v>
      </c>
      <c r="E60" s="85">
        <f>D60/D4*100</f>
        <v>0.26316475155684099</v>
      </c>
      <c r="H60" s="98"/>
      <c r="I60" s="98"/>
    </row>
    <row r="61" spans="1:9" x14ac:dyDescent="0.25">
      <c r="A61" s="43" t="s">
        <v>101</v>
      </c>
      <c r="B61" s="58">
        <v>40</v>
      </c>
      <c r="C61" s="85">
        <f>B61/B4*100</f>
        <v>0.23591860808021234</v>
      </c>
      <c r="D61" s="58">
        <v>113</v>
      </c>
      <c r="E61" s="85">
        <f>D61/D4*100</f>
        <v>0.29443185075171319</v>
      </c>
      <c r="H61" s="98"/>
      <c r="I61" s="98"/>
    </row>
    <row r="62" spans="1:9" x14ac:dyDescent="0.25">
      <c r="A62" s="42" t="s">
        <v>68</v>
      </c>
      <c r="B62" s="86">
        <v>34</v>
      </c>
      <c r="C62" s="85">
        <f>B62/B4*100</f>
        <v>0.2005308168681805</v>
      </c>
      <c r="D62" s="58">
        <v>85</v>
      </c>
      <c r="E62" s="85">
        <f>D62/D4*100</f>
        <v>0.22147528596367805</v>
      </c>
      <c r="H62" s="98"/>
      <c r="I62" s="98"/>
    </row>
    <row r="63" spans="1:9" x14ac:dyDescent="0.25">
      <c r="A63" s="43" t="s">
        <v>112</v>
      </c>
      <c r="B63" s="86">
        <v>68</v>
      </c>
      <c r="C63" s="85">
        <f>B63/B4*100</f>
        <v>0.401061633736361</v>
      </c>
      <c r="D63" s="86">
        <v>504</v>
      </c>
      <c r="E63" s="85">
        <f>D63/D4*100</f>
        <v>1.3132181661846323</v>
      </c>
      <c r="H63" s="98"/>
      <c r="I63" s="98"/>
    </row>
    <row r="64" spans="1:9" x14ac:dyDescent="0.25">
      <c r="A64" s="42" t="s">
        <v>69</v>
      </c>
      <c r="B64" s="86">
        <v>149</v>
      </c>
      <c r="C64" s="85">
        <f>B64/B4*100</f>
        <v>0.87879681509879104</v>
      </c>
      <c r="D64" s="58">
        <v>458</v>
      </c>
      <c r="E64" s="85">
        <f>D64/D4*100</f>
        <v>1.1933609526042888</v>
      </c>
      <c r="H64" s="98"/>
      <c r="I64" s="98"/>
    </row>
    <row r="65" spans="1:9" x14ac:dyDescent="0.25">
      <c r="A65" s="42" t="s">
        <v>54</v>
      </c>
      <c r="B65" s="58">
        <v>37</v>
      </c>
      <c r="C65" s="85">
        <f>B65/B4*100</f>
        <v>0.21822471247419642</v>
      </c>
      <c r="D65" s="58">
        <v>74</v>
      </c>
      <c r="E65" s="85">
        <f>D65/D4*100</f>
        <v>0.19281377836837854</v>
      </c>
      <c r="H65" s="98"/>
      <c r="I65" s="98"/>
    </row>
    <row r="66" spans="1:9" x14ac:dyDescent="0.25">
      <c r="A66" s="42" t="s">
        <v>108</v>
      </c>
      <c r="B66" s="86">
        <v>23</v>
      </c>
      <c r="C66" s="85">
        <f>B66/B4*100</f>
        <v>0.13565319964612207</v>
      </c>
      <c r="D66" s="86">
        <v>32</v>
      </c>
      <c r="E66" s="85">
        <f>D66/D4*100</f>
        <v>8.3378931186325861E-2</v>
      </c>
      <c r="H66" s="98"/>
      <c r="I66" s="98"/>
    </row>
    <row r="67" spans="1:9" ht="15.75" thickBot="1" x14ac:dyDescent="0.3">
      <c r="A67" s="46" t="s">
        <v>70</v>
      </c>
      <c r="B67" s="90">
        <v>6</v>
      </c>
      <c r="C67" s="93">
        <f>B67/B4*100</f>
        <v>3.5387791212031852E-2</v>
      </c>
      <c r="D67" s="94">
        <v>13</v>
      </c>
      <c r="E67" s="93">
        <f>D67/D4*100</f>
        <v>3.3872690794444882E-2</v>
      </c>
      <c r="H67" s="98"/>
      <c r="I67" s="98"/>
    </row>
    <row r="68" spans="1:9" x14ac:dyDescent="0.25">
      <c r="A68" s="19"/>
      <c r="B68" s="81"/>
      <c r="C68" s="39"/>
      <c r="D68" s="81"/>
      <c r="E68" s="39"/>
    </row>
    <row r="69" spans="1:9" x14ac:dyDescent="0.25">
      <c r="A69" s="40"/>
      <c r="B69" s="37"/>
      <c r="C69" s="5"/>
      <c r="D69" s="37"/>
      <c r="E69"/>
    </row>
    <row r="72" spans="1:9" x14ac:dyDescent="0.25">
      <c r="B72" s="37"/>
      <c r="C72" s="5"/>
      <c r="D72" s="37"/>
      <c r="E72"/>
    </row>
    <row r="77" spans="1:9" x14ac:dyDescent="0.25">
      <c r="B77" s="37"/>
      <c r="C77" s="5"/>
      <c r="D77" s="37"/>
      <c r="E7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4"/>
  <sheetViews>
    <sheetView tabSelected="1" workbookViewId="0">
      <selection activeCell="A21" sqref="A21"/>
    </sheetView>
  </sheetViews>
  <sheetFormatPr defaultRowHeight="15" x14ac:dyDescent="0.25"/>
  <cols>
    <col min="1" max="1" width="35.140625" customWidth="1"/>
    <col min="2" max="2" width="10.7109375" customWidth="1"/>
    <col min="5" max="5" width="9.42578125" customWidth="1"/>
    <col min="9" max="9" width="10" customWidth="1"/>
  </cols>
  <sheetData>
    <row r="1" spans="1:17" x14ac:dyDescent="0.25">
      <c r="A1" s="12" t="s">
        <v>118</v>
      </c>
      <c r="B1" s="12"/>
      <c r="C1" s="12"/>
      <c r="D1" s="12"/>
      <c r="E1" s="12"/>
    </row>
    <row r="2" spans="1:17" ht="15.75" thickBot="1" x14ac:dyDescent="0.3">
      <c r="A2" s="7"/>
    </row>
    <row r="3" spans="1:17" ht="15.75" customHeight="1" thickBot="1" x14ac:dyDescent="0.3">
      <c r="A3" s="119" t="s">
        <v>89</v>
      </c>
      <c r="B3" s="122" t="s">
        <v>0</v>
      </c>
      <c r="C3" s="123"/>
      <c r="D3" s="123"/>
      <c r="E3" s="124"/>
      <c r="F3" s="114" t="s">
        <v>1</v>
      </c>
      <c r="G3" s="115"/>
      <c r="H3" s="115"/>
      <c r="I3" s="116"/>
    </row>
    <row r="4" spans="1:17" ht="15.75" thickBot="1" x14ac:dyDescent="0.3">
      <c r="A4" s="120"/>
      <c r="B4" s="47" t="s">
        <v>85</v>
      </c>
      <c r="C4" s="20" t="s">
        <v>86</v>
      </c>
      <c r="D4" s="20" t="s">
        <v>87</v>
      </c>
      <c r="E4" s="48" t="s">
        <v>88</v>
      </c>
      <c r="F4" s="57" t="s">
        <v>85</v>
      </c>
      <c r="G4" s="8" t="s">
        <v>86</v>
      </c>
      <c r="H4" s="8" t="s">
        <v>87</v>
      </c>
      <c r="I4" s="9" t="s">
        <v>88</v>
      </c>
      <c r="K4" s="12"/>
      <c r="L4" s="12"/>
      <c r="M4" s="12"/>
      <c r="N4" s="12"/>
      <c r="O4" s="12"/>
    </row>
    <row r="5" spans="1:17" ht="15.75" thickBot="1" x14ac:dyDescent="0.3">
      <c r="A5" s="121"/>
      <c r="B5" s="49" t="s">
        <v>92</v>
      </c>
      <c r="C5" s="50" t="s">
        <v>93</v>
      </c>
      <c r="D5" s="51" t="s">
        <v>3</v>
      </c>
      <c r="E5" s="52" t="s">
        <v>4</v>
      </c>
      <c r="F5" s="53" t="s">
        <v>92</v>
      </c>
      <c r="G5" s="54" t="s">
        <v>93</v>
      </c>
      <c r="H5" s="55" t="s">
        <v>3</v>
      </c>
      <c r="I5" s="56" t="s">
        <v>4</v>
      </c>
      <c r="L5" s="12"/>
      <c r="M5" s="12"/>
      <c r="N5" s="12"/>
      <c r="O5" s="12"/>
      <c r="P5" s="12"/>
    </row>
    <row r="6" spans="1:17" x14ac:dyDescent="0.25">
      <c r="A6" s="45" t="s">
        <v>2</v>
      </c>
      <c r="B6" s="59">
        <v>16955</v>
      </c>
      <c r="C6" s="61">
        <v>6316</v>
      </c>
      <c r="D6" s="61">
        <v>23271</v>
      </c>
      <c r="E6" s="64">
        <v>100</v>
      </c>
      <c r="F6" s="59">
        <v>38379</v>
      </c>
      <c r="G6" s="61">
        <v>15815</v>
      </c>
      <c r="H6" s="61">
        <v>54194</v>
      </c>
      <c r="I6" s="64">
        <v>100</v>
      </c>
      <c r="L6" s="12"/>
      <c r="M6" s="12"/>
      <c r="N6" s="12"/>
      <c r="O6" s="12"/>
      <c r="P6" s="12"/>
    </row>
    <row r="7" spans="1:17" x14ac:dyDescent="0.25">
      <c r="A7" s="42" t="s">
        <v>75</v>
      </c>
      <c r="B7" s="58">
        <v>5655</v>
      </c>
      <c r="C7" s="62">
        <v>1025</v>
      </c>
      <c r="D7" s="62">
        <v>6680</v>
      </c>
      <c r="E7" s="65">
        <f>D7/D6*100</f>
        <v>28.705255468179281</v>
      </c>
      <c r="F7" s="58">
        <v>12413</v>
      </c>
      <c r="G7" s="62">
        <v>1554</v>
      </c>
      <c r="H7" s="62">
        <v>13967</v>
      </c>
      <c r="I7" s="65">
        <f>H7/H6*100</f>
        <v>25.772225707642914</v>
      </c>
      <c r="L7" s="12"/>
      <c r="M7" s="12"/>
      <c r="N7" s="12"/>
      <c r="O7" s="12"/>
      <c r="P7" s="12"/>
    </row>
    <row r="8" spans="1:17" x14ac:dyDescent="0.25">
      <c r="A8" s="42" t="s">
        <v>76</v>
      </c>
      <c r="B8" s="58">
        <v>8704</v>
      </c>
      <c r="C8" s="62">
        <v>3290</v>
      </c>
      <c r="D8" s="62">
        <v>11994</v>
      </c>
      <c r="E8" s="65">
        <f>D8/D6*100</f>
        <v>51.540544024751831</v>
      </c>
      <c r="F8" s="58">
        <v>20148</v>
      </c>
      <c r="G8" s="62">
        <v>10722</v>
      </c>
      <c r="H8" s="62">
        <v>30870</v>
      </c>
      <c r="I8" s="65">
        <f>H8/H6*100</f>
        <v>56.962025316455701</v>
      </c>
      <c r="L8" s="12"/>
      <c r="M8" s="12"/>
      <c r="N8" s="12"/>
      <c r="O8" s="12"/>
      <c r="P8" s="12"/>
    </row>
    <row r="9" spans="1:17" x14ac:dyDescent="0.25">
      <c r="A9" s="42" t="s">
        <v>77</v>
      </c>
      <c r="B9" s="58">
        <v>1996</v>
      </c>
      <c r="C9" s="62">
        <v>1184</v>
      </c>
      <c r="D9" s="62">
        <v>3180</v>
      </c>
      <c r="E9" s="65">
        <f>D9/D6*100</f>
        <v>13.665076704911694</v>
      </c>
      <c r="F9" s="58">
        <v>4675</v>
      </c>
      <c r="G9" s="62">
        <v>2210</v>
      </c>
      <c r="H9" s="62">
        <v>6885</v>
      </c>
      <c r="I9" s="65">
        <f>H9/H6*100</f>
        <v>12.704358416060819</v>
      </c>
      <c r="Q9" s="39"/>
    </row>
    <row r="10" spans="1:17" ht="15" customHeight="1" thickBot="1" x14ac:dyDescent="0.3">
      <c r="A10" s="44" t="s">
        <v>109</v>
      </c>
      <c r="B10" s="60">
        <v>600</v>
      </c>
      <c r="C10" s="63">
        <v>817</v>
      </c>
      <c r="D10" s="63">
        <v>1417</v>
      </c>
      <c r="E10" s="66">
        <f>D10/D6*100</f>
        <v>6.0891238021571912</v>
      </c>
      <c r="F10" s="60">
        <v>1143</v>
      </c>
      <c r="G10" s="63">
        <v>1329</v>
      </c>
      <c r="H10" s="63">
        <v>2472</v>
      </c>
      <c r="I10" s="66">
        <f>H10/H6*100</f>
        <v>4.5613905598405733</v>
      </c>
      <c r="Q10" s="39"/>
    </row>
    <row r="11" spans="1:17" ht="15" customHeight="1" x14ac:dyDescent="0.25">
      <c r="B11" s="81"/>
      <c r="C11" s="81"/>
      <c r="D11" s="81"/>
      <c r="E11" s="39"/>
      <c r="F11" s="81"/>
      <c r="G11" s="81"/>
      <c r="H11" s="81"/>
      <c r="I11" s="39"/>
    </row>
    <row r="13" spans="1:17" s="19" customFormat="1" ht="11.25" x14ac:dyDescent="0.2">
      <c r="A13" s="118" t="s">
        <v>98</v>
      </c>
      <c r="B13" s="118"/>
      <c r="C13" s="118"/>
      <c r="D13" s="118"/>
      <c r="E13" s="118"/>
    </row>
    <row r="14" spans="1:17" s="19" customFormat="1" ht="11.25" x14ac:dyDescent="0.2">
      <c r="A14" s="117" t="s">
        <v>96</v>
      </c>
      <c r="B14" s="117"/>
      <c r="C14" s="117"/>
      <c r="D14" s="117"/>
      <c r="E14" s="117"/>
    </row>
    <row r="15" spans="1:17" s="19" customFormat="1" ht="11.25" x14ac:dyDescent="0.2">
      <c r="A15" s="34" t="s">
        <v>97</v>
      </c>
      <c r="B15" s="34"/>
      <c r="C15" s="34"/>
      <c r="D15" s="34"/>
      <c r="E15" s="34"/>
    </row>
    <row r="16" spans="1:17" s="19" customFormat="1" ht="11.25" x14ac:dyDescent="0.2">
      <c r="A16" s="34" t="s">
        <v>105</v>
      </c>
      <c r="B16" s="34"/>
      <c r="C16" s="34"/>
      <c r="D16" s="34"/>
      <c r="E16" s="34"/>
    </row>
    <row r="17" spans="1:18" s="19" customFormat="1" ht="11.25" x14ac:dyDescent="0.2">
      <c r="A17" s="117"/>
      <c r="B17" s="117"/>
      <c r="C17" s="117"/>
      <c r="D17" s="117"/>
      <c r="E17" s="117"/>
    </row>
    <row r="18" spans="1:18" s="19" customFormat="1" ht="11.25" x14ac:dyDescent="0.2"/>
    <row r="24" spans="1:18" x14ac:dyDescent="0.25">
      <c r="N24" s="12"/>
      <c r="O24" s="12"/>
      <c r="P24" s="12"/>
      <c r="Q24" s="12"/>
      <c r="R24" s="12"/>
    </row>
  </sheetData>
  <mergeCells count="6">
    <mergeCell ref="F3:I3"/>
    <mergeCell ref="A17:E17"/>
    <mergeCell ref="A14:E14"/>
    <mergeCell ref="A13:E13"/>
    <mergeCell ref="A3:A5"/>
    <mergeCell ref="B3:E3"/>
  </mergeCells>
  <hyperlinks>
    <hyperlink ref="A13" location="_ftnref1" display="_ftnref1" xr:uid="{00000000-0004-0000-02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Sheet3!_ftn1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Zeljko Zivkovic</cp:lastModifiedBy>
  <cp:lastPrinted>2021-03-18T07:37:39Z</cp:lastPrinted>
  <dcterms:created xsi:type="dcterms:W3CDTF">2012-03-13T12:13:30Z</dcterms:created>
  <dcterms:modified xsi:type="dcterms:W3CDTF">2022-03-25T08:48:38Z</dcterms:modified>
</cp:coreProperties>
</file>