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aaa">'Tabela 2'!#REF!</definedName>
    <definedName name="bb">'Tabela 2'!#REF!</definedName>
    <definedName name="ffffffff">'Tabela 4'!$E$1</definedName>
    <definedName name="kuguig">'Tabela 2'!$I$5</definedName>
    <definedName name="lvbionm">'Tabela 3'!$G$1</definedName>
    <definedName name="oougug">'Tabela 2'!#REF!</definedName>
    <definedName name="polje">'Tabela 2'!#REF!</definedName>
    <definedName name="svsds">'Tabela 1'!$J$1</definedName>
    <definedName name="uyfdydtd">'Tabela 2'!$G$5</definedName>
    <definedName name="uyfur">'Tabela 2'!#REF!</definedName>
    <definedName name="uyr">'Tabela 2'!$C$5</definedName>
    <definedName name="uyrydu">'Tabela 2'!$E$5</definedName>
    <definedName name="vccvcv">'Tabela 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4" l="1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5" i="4"/>
  <c r="G36" i="4"/>
  <c r="G37" i="4"/>
  <c r="G38" i="4"/>
  <c r="G39" i="4"/>
  <c r="G40" i="4"/>
  <c r="G41" i="4"/>
  <c r="G42" i="4"/>
  <c r="G43" i="4"/>
  <c r="G44" i="4"/>
  <c r="G45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8" i="4"/>
  <c r="G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" i="4"/>
  <c r="D17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6" i="2"/>
  <c r="D7" i="2"/>
  <c r="D8" i="2"/>
  <c r="D9" i="2"/>
  <c r="D10" i="2"/>
  <c r="D11" i="2"/>
  <c r="D12" i="2"/>
  <c r="D13" i="2"/>
  <c r="D14" i="2"/>
  <c r="D15" i="2"/>
  <c r="D16" i="2"/>
  <c r="D18" i="2"/>
  <c r="D19" i="2"/>
  <c r="D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6" i="2"/>
  <c r="K5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6" i="2"/>
  <c r="J5" i="2"/>
  <c r="C6" i="4" l="1"/>
  <c r="E6" i="4"/>
  <c r="F6" i="4"/>
  <c r="B6" i="4"/>
  <c r="G6" i="4" l="1"/>
  <c r="D6" i="4"/>
</calcChain>
</file>

<file path=xl/sharedStrings.xml><?xml version="1.0" encoding="utf-8"?>
<sst xmlns="http://schemas.openxmlformats.org/spreadsheetml/2006/main" count="257" uniqueCount="190">
  <si>
    <r>
      <t>Tabela 1. Spoljnotrgovinska robna razmjena Crne Gore po mjesecima, u hilj. EUR</t>
    </r>
    <r>
      <rPr>
        <b/>
        <vertAlign val="superscript"/>
        <sz val="9"/>
        <rFont val="Arial"/>
        <family val="2"/>
      </rPr>
      <t xml:space="preserve"> (p)</t>
    </r>
  </si>
  <si>
    <t>PERIOD</t>
  </si>
  <si>
    <t>UVOZ</t>
  </si>
  <si>
    <t>IZVOZ</t>
  </si>
  <si>
    <t>SPOLJNOTRGOVINSKA ROBNA RAZMJENA</t>
  </si>
  <si>
    <t>TRGOVINSKI BILANS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</si>
  <si>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</si>
  <si>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</si>
  <si>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</si>
  <si>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</si>
  <si>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</si>
  <si>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</si>
  <si>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</si>
  <si>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</si>
  <si>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</si>
  <si>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 xml:space="preserve">      Oktobar</t>
  </si>
  <si>
    <t xml:space="preserve">      Novembar</t>
  </si>
  <si>
    <t xml:space="preserve">      Decembar</t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</si>
  <si>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</si>
  <si>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theme="1"/>
        <rFont val="Arial"/>
        <family val="2"/>
      </rPr>
      <t>(p)</t>
    </r>
    <r>
      <rPr>
        <b/>
        <sz val="9"/>
        <color theme="1"/>
        <rFont val="Arial"/>
        <family val="2"/>
      </rPr>
      <t xml:space="preserve">
</t>
    </r>
  </si>
  <si>
    <t>TRGOVINSKI</t>
  </si>
  <si>
    <t>PARTNERI</t>
  </si>
  <si>
    <t>%</t>
  </si>
  <si>
    <t>u hilj. EUR</t>
  </si>
  <si>
    <t>SVIJET</t>
  </si>
  <si>
    <t xml:space="preserve">Evropa </t>
  </si>
  <si>
    <t>Evropska unija</t>
  </si>
  <si>
    <t>CEFTA</t>
  </si>
  <si>
    <t xml:space="preserve">Afrika </t>
  </si>
  <si>
    <t>Azija</t>
  </si>
  <si>
    <t>Amerika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</si>
  <si>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</si>
  <si>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</si>
  <si>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</si>
  <si>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</si>
  <si>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</si>
  <si>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</si>
  <si>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</si>
  <si>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</si>
  <si>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>Tabela 3. Spoljnotrgovinska robna razmjena sa državama članicama EU i potpisnicama CEFTA-e, u hilj. EUR⁽P⁾</t>
  </si>
  <si>
    <t>TRGOVINSKI PARTNERI</t>
  </si>
  <si>
    <t>EU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</si>
  <si>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</si>
  <si>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</si>
  <si>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</si>
  <si>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</si>
  <si>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</si>
  <si>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</si>
  <si>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</si>
  <si>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</si>
  <si>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</si>
  <si>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</si>
  <si>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</si>
  <si>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</si>
  <si>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</si>
  <si>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</si>
  <si>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</si>
  <si>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</si>
  <si>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</si>
  <si>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</si>
  <si>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</si>
  <si>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</si>
  <si>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</si>
  <si>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Hrvatska</t>
  </si>
  <si>
    <t>Rumunija</t>
  </si>
  <si>
    <t>Slovačka</t>
  </si>
  <si>
    <t>Slovenija</t>
  </si>
  <si>
    <t>Španija</t>
  </si>
  <si>
    <t>Švedska</t>
  </si>
  <si>
    <t>Ujedinjeno Kraljevstvo</t>
  </si>
  <si>
    <t xml:space="preserve">CEFTA </t>
  </si>
  <si>
    <t xml:space="preserve">Albanija </t>
  </si>
  <si>
    <t>Bosna i Hercegovina</t>
  </si>
  <si>
    <t>Moldavija</t>
  </si>
  <si>
    <t>Sjeverna Makedonija</t>
  </si>
  <si>
    <t xml:space="preserve">Srbija </t>
  </si>
  <si>
    <t>Kosovo</t>
  </si>
  <si>
    <t>Ostale zemlje 
(izvan EU i CEFTA-e)</t>
  </si>
  <si>
    <r>
      <t xml:space="preserve">Tabela 4. Spoljnotrgovinska robna razmjena Crne Gore prema odsjeku SMTK </t>
    </r>
    <r>
      <rPr>
        <b/>
        <vertAlign val="superscript"/>
        <sz val="9"/>
        <color theme="1"/>
        <rFont val="Arial"/>
        <family val="2"/>
      </rPr>
      <t>(p)</t>
    </r>
  </si>
  <si>
    <t>PODJELA PREMA ODSJEKU SMTK</t>
  </si>
  <si>
    <t>Uvoz</t>
  </si>
  <si>
    <t>Izvoz</t>
  </si>
  <si>
    <t>Indeks</t>
  </si>
  <si>
    <t>0-9 TOTAL</t>
  </si>
  <si>
    <t>0  Hrana i žive životinje</t>
  </si>
  <si>
    <t xml:space="preserve">   00 Žive životinje</t>
  </si>
  <si>
    <t xml:space="preserve">   01 Meso i prerada mesa</t>
  </si>
  <si>
    <t xml:space="preserve">   02 Mliječni proizvodi i jaja</t>
  </si>
  <si>
    <t xml:space="preserve">   03 Ribe i prerađevine od ribe</t>
  </si>
  <si>
    <t xml:space="preserve">   04 Žitarice i proizvodi od žitarica</t>
  </si>
  <si>
    <t xml:space="preserve">   05 Povrće i voće</t>
  </si>
  <si>
    <t xml:space="preserve">   06 Šećer, proizvodi od šećera i med</t>
  </si>
  <si>
    <t xml:space="preserve">   07 Kafa, čaj, kakao i začini</t>
  </si>
  <si>
    <t xml:space="preserve">   08 Stočna hrana (sem žita u zrnu)</t>
  </si>
  <si>
    <t xml:space="preserve">   09 Razni proizvodi  za ishranu</t>
  </si>
  <si>
    <t>1  Piće i duvan</t>
  </si>
  <si>
    <t>11 Pića</t>
  </si>
  <si>
    <t>12 Duvan i proizvodi od duvana</t>
  </si>
  <si>
    <t>2  Sirove materije, sem goriva</t>
  </si>
  <si>
    <t>21Kože sirove i krzna nečinjena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</si>
  <si>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</si>
  <si>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</si>
  <si>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</si>
  <si>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</si>
  <si>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</si>
  <si>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</si>
  <si>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</si>
  <si>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</si>
  <si>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</si>
  <si>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</si>
  <si>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</si>
  <si>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</si>
  <si>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</si>
  <si>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</si>
  <si>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</si>
  <si>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</si>
  <si>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</si>
  <si>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</si>
  <si>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</si>
  <si>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</si>
  <si>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</si>
  <si>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</si>
  <si>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</si>
  <si>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</si>
  <si>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</si>
  <si>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</si>
  <si>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</si>
  <si>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</si>
  <si>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</si>
  <si>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</si>
  <si>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</si>
  <si>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</si>
  <si>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</si>
  <si>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</si>
  <si>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</si>
  <si>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</si>
  <si>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</si>
  <si>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</si>
  <si>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</si>
  <si>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</si>
  <si>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</si>
  <si>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</si>
  <si>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</si>
  <si>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</si>
  <si>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</si>
  <si>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</si>
  <si>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</si>
  <si>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</si>
  <si>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</si>
  <si>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</si>
  <si>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</si>
  <si>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</si>
  <si>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</si>
  <si>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</si>
  <si>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</si>
  <si>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</si>
  <si>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</si>
  <si>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r>
      <t xml:space="preserve">Tabela 5. Spoljnotrgovinska robna razmjena Crne Gore prema odsjeku Kombinovane nomenklature - KN, u hilj. EUR </t>
    </r>
    <r>
      <rPr>
        <b/>
        <vertAlign val="superscript"/>
        <sz val="9"/>
        <color theme="1"/>
        <rFont val="Arial"/>
        <family val="2"/>
      </rPr>
      <t>(p)</t>
    </r>
  </si>
  <si>
    <t>Kombinovana nomenklatura</t>
  </si>
  <si>
    <t xml:space="preserve">Uvoz </t>
  </si>
  <si>
    <t xml:space="preserve">Izvoz </t>
  </si>
  <si>
    <t>Ukupno</t>
  </si>
  <si>
    <r>
      <t xml:space="preserve">XIX     </t>
    </r>
    <r>
      <rPr>
        <sz val="9"/>
        <color theme="1"/>
        <rFont val="Arial"/>
        <family val="2"/>
      </rPr>
      <t>Oružje i municija</t>
    </r>
  </si>
  <si>
    <r>
      <t xml:space="preserve">XVII    </t>
    </r>
    <r>
      <rPr>
        <sz val="9"/>
        <color theme="1"/>
        <rFont val="Arial"/>
        <family val="2"/>
      </rPr>
      <t>Vozila i prateća transportna oprema</t>
    </r>
  </si>
  <si>
    <r>
      <t xml:space="preserve">XVI     </t>
    </r>
    <r>
      <rPr>
        <sz val="9"/>
        <color theme="1"/>
        <rFont val="Arial"/>
        <family val="2"/>
      </rPr>
      <t>Mašine i mehanički uređaji, električna oprema</t>
    </r>
  </si>
  <si>
    <r>
      <t xml:space="preserve">XV      </t>
    </r>
    <r>
      <rPr>
        <sz val="9"/>
        <color theme="1"/>
        <rFont val="Arial"/>
        <family val="2"/>
      </rPr>
      <t>Bazni metali i proizvodi od osnovnih metala</t>
    </r>
  </si>
  <si>
    <r>
      <t xml:space="preserve">XIV     </t>
    </r>
    <r>
      <rPr>
        <sz val="9"/>
        <color theme="1"/>
        <rFont val="Arial"/>
        <family val="2"/>
      </rPr>
      <t>Biseri, drago kamenje i metali, kovanice</t>
    </r>
  </si>
  <si>
    <r>
      <t xml:space="preserve">XIII      </t>
    </r>
    <r>
      <rPr>
        <sz val="9"/>
        <color theme="1"/>
        <rFont val="Arial"/>
        <family val="2"/>
      </rPr>
      <t>Proizvodi od kamena, gipsa, cementa, keramički proizvodi, stakleni proizvodi</t>
    </r>
  </si>
  <si>
    <r>
      <t xml:space="preserve">XII       </t>
    </r>
    <r>
      <rPr>
        <sz val="9"/>
        <color theme="1"/>
        <rFont val="Arial"/>
        <family val="2"/>
      </rPr>
      <t>Obuća, kape i modni dodaci</t>
    </r>
  </si>
  <si>
    <r>
      <t xml:space="preserve">XVIII   </t>
    </r>
    <r>
      <rPr>
        <sz val="9"/>
        <color theme="1"/>
        <rFont val="Arial"/>
        <family val="2"/>
      </rPr>
      <t>Optički, medicinski i mjerni instrumenti, satovi</t>
    </r>
  </si>
  <si>
    <r>
      <t xml:space="preserve">XX      </t>
    </r>
    <r>
      <rPr>
        <sz val="9"/>
        <color theme="1"/>
        <rFont val="Arial"/>
        <family val="2"/>
      </rPr>
      <t>Razni proizvodi</t>
    </r>
  </si>
  <si>
    <r>
      <t xml:space="preserve">XXI     </t>
    </r>
    <r>
      <rPr>
        <sz val="9"/>
        <color theme="1"/>
        <rFont val="Arial"/>
        <family val="2"/>
      </rPr>
      <t>Umjetnička djela, kolekcionarski predmeti i antikviteti</t>
    </r>
  </si>
  <si>
    <r>
      <t xml:space="preserve">XI        </t>
    </r>
    <r>
      <rPr>
        <sz val="9"/>
        <color theme="1"/>
        <rFont val="Arial"/>
        <family val="2"/>
      </rPr>
      <t>Tekstil i tekstilni proizvodi</t>
    </r>
  </si>
  <si>
    <r>
      <t xml:space="preserve">X         </t>
    </r>
    <r>
      <rPr>
        <sz val="9"/>
        <color theme="1"/>
        <rFont val="Arial"/>
        <family val="2"/>
      </rPr>
      <t>Materijali i proizvodi papirne industrije</t>
    </r>
  </si>
  <si>
    <r>
      <t xml:space="preserve">IX        </t>
    </r>
    <r>
      <rPr>
        <sz val="9"/>
        <color theme="1"/>
        <rFont val="Arial"/>
        <family val="2"/>
      </rPr>
      <t>Drvo, proizvodi od drveta, korpe, drveni ugalj, pluta</t>
    </r>
  </si>
  <si>
    <r>
      <t xml:space="preserve">VIII      </t>
    </r>
    <r>
      <rPr>
        <sz val="9"/>
        <color theme="1"/>
        <rFont val="Arial"/>
        <family val="2"/>
      </rPr>
      <t>Sirove kože, koža i krzno</t>
    </r>
  </si>
  <si>
    <r>
      <t xml:space="preserve">VII       </t>
    </r>
    <r>
      <rPr>
        <sz val="9"/>
        <color theme="1"/>
        <rFont val="Arial"/>
        <family val="2"/>
      </rPr>
      <t>Plastika, guma i proizvodi od gume</t>
    </r>
  </si>
  <si>
    <r>
      <t xml:space="preserve">VI        </t>
    </r>
    <r>
      <rPr>
        <sz val="9"/>
        <color theme="1"/>
        <rFont val="Arial"/>
        <family val="2"/>
      </rPr>
      <t>Proizvodi hemijske ili srodne industrije</t>
    </r>
  </si>
  <si>
    <r>
      <t xml:space="preserve">V         </t>
    </r>
    <r>
      <rPr>
        <sz val="9"/>
        <color theme="1"/>
        <rFont val="Arial"/>
        <family val="2"/>
      </rPr>
      <t>Mineralni proizvodi</t>
    </r>
  </si>
  <si>
    <r>
      <t xml:space="preserve">IV        </t>
    </r>
    <r>
      <rPr>
        <sz val="9"/>
        <color theme="1"/>
        <rFont val="Arial"/>
        <family val="2"/>
      </rPr>
      <t>Pripremljena hrana, pića, duvan</t>
    </r>
  </si>
  <si>
    <r>
      <t xml:space="preserve">III        </t>
    </r>
    <r>
      <rPr>
        <sz val="9"/>
        <color theme="1"/>
        <rFont val="Arial"/>
        <family val="2"/>
      </rPr>
      <t>Životinjske ili biljne masti, ulja i voskovi</t>
    </r>
  </si>
  <si>
    <r>
      <t xml:space="preserve">II         </t>
    </r>
    <r>
      <rPr>
        <sz val="9"/>
        <color theme="1"/>
        <rFont val="Arial"/>
        <family val="2"/>
      </rPr>
      <t>Povrće</t>
    </r>
  </si>
  <si>
    <r>
      <t xml:space="preserve">I          </t>
    </r>
    <r>
      <rPr>
        <sz val="9"/>
        <color theme="1"/>
        <rFont val="Arial"/>
        <family val="2"/>
      </rPr>
      <t>Žive životinje i životinjski proizvodi</t>
    </r>
  </si>
  <si>
    <r>
      <t>300</t>
    </r>
    <r>
      <rPr>
        <sz val="11"/>
        <color theme="1"/>
        <rFont val="Calibri"/>
        <family val="2"/>
      </rPr>
      <t>¹</t>
    </r>
  </si>
  <si>
    <t>300¹</t>
  </si>
  <si>
    <t>Oktobar</t>
  </si>
  <si>
    <t>Jan-Okt 2019</t>
  </si>
  <si>
    <t>Jan-Okt 2020</t>
  </si>
  <si>
    <r>
      <t>300</t>
    </r>
    <r>
      <rPr>
        <b/>
        <sz val="11"/>
        <color theme="1"/>
        <rFont val="Calibri"/>
        <family val="2"/>
      </rPr>
      <t>¹</t>
    </r>
  </si>
  <si>
    <t>Jan-Okt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</si>
</sst>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</cellStyleXfs>
  <cellXfs count="122">
    <xf numFmtId="0" fontId="0" fillId="0" borderId="0" xfId="0"/>
    <xf numFmtId="0" fontId="5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inden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indent="2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0" fillId="0" borderId="0" xfId="0"/>
    <xf numFmtId="16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7" fillId="2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3" fontId="7" fillId="0" borderId="0" xfId="0" applyNumberFormat="1" applyFont="1" applyBorder="1" applyAlignment="1"/>
    <xf numFmtId="0" fontId="8" fillId="0" borderId="0" xfId="0" applyFont="1"/>
    <xf numFmtId="49" fontId="11" fillId="0" borderId="2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indent="1"/>
    </xf>
    <xf numFmtId="3" fontId="8" fillId="2" borderId="3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indent="2"/>
    </xf>
    <xf numFmtId="0" fontId="7" fillId="2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3" xfId="0" applyFont="1" applyBorder="1" applyAlignment="1">
      <alignment horizontal="center"/>
    </xf>
    <xf numFmtId="2" fontId="7" fillId="2" borderId="3" xfId="0" applyNumberFormat="1" applyFont="1" applyFill="1" applyBorder="1" applyAlignment="1">
      <alignment horizontal="left" vertical="center"/>
    </xf>
    <xf numFmtId="2" fontId="8" fillId="2" borderId="3" xfId="0" applyNumberFormat="1" applyFont="1" applyFill="1" applyBorder="1" applyAlignment="1">
      <alignment horizontal="left" vertical="center"/>
    </xf>
    <xf numFmtId="165" fontId="7" fillId="2" borderId="12" xfId="1" applyNumberFormat="1" applyFont="1" applyFill="1" applyBorder="1" applyAlignment="1"/>
    <xf numFmtId="166" fontId="0" fillId="0" borderId="0" xfId="0" applyNumberFormat="1"/>
    <xf numFmtId="167" fontId="0" fillId="0" borderId="0" xfId="0" applyNumberFormat="1"/>
    <xf numFmtId="0" fontId="7" fillId="2" borderId="7" xfId="0" applyFont="1" applyFill="1" applyBorder="1" applyAlignment="1">
      <alignment horizontal="right"/>
    </xf>
    <xf numFmtId="165" fontId="0" fillId="0" borderId="0" xfId="1" applyNumberFormat="1" applyFont="1"/>
    <xf numFmtId="168" fontId="0" fillId="0" borderId="0" xfId="1" applyNumberFormat="1" applyFont="1"/>
    <xf numFmtId="37" fontId="0" fillId="0" borderId="0" xfId="0" applyNumberFormat="1"/>
    <xf numFmtId="0" fontId="0" fillId="0" borderId="0" xfId="0"/>
    <xf numFmtId="3" fontId="0" fillId="0" borderId="0" xfId="0" applyNumberFormat="1"/>
    <xf numFmtId="165" fontId="7" fillId="0" borderId="3" xfId="1" applyNumberFormat="1" applyFont="1" applyBorder="1" applyAlignment="1">
      <alignment horizontal="right"/>
    </xf>
    <xf numFmtId="167" fontId="0" fillId="0" borderId="0" xfId="0" applyNumberFormat="1"/>
    <xf numFmtId="165" fontId="8" fillId="0" borderId="0" xfId="1" applyNumberFormat="1" applyFont="1"/>
    <xf numFmtId="165" fontId="11" fillId="0" borderId="2" xfId="1" applyNumberFormat="1" applyFont="1" applyBorder="1" applyAlignment="1">
      <alignment horizontal="center" vertical="center" wrapText="1"/>
    </xf>
    <xf numFmtId="165" fontId="7" fillId="0" borderId="7" xfId="1" applyNumberFormat="1" applyFont="1" applyBorder="1" applyAlignment="1">
      <alignment horizontal="center" vertical="center" wrapText="1"/>
    </xf>
    <xf numFmtId="165" fontId="8" fillId="0" borderId="3" xfId="1" applyNumberFormat="1" applyFont="1" applyBorder="1" applyAlignment="1">
      <alignment horizontal="center" vertical="center"/>
    </xf>
    <xf numFmtId="0" fontId="0" fillId="0" borderId="0" xfId="0" applyBorder="1"/>
    <xf numFmtId="3" fontId="0" fillId="0" borderId="0" xfId="0" applyNumberFormat="1" applyBorder="1"/>
    <xf numFmtId="165" fontId="13" fillId="0" borderId="0" xfId="1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 indent="2"/>
    </xf>
    <xf numFmtId="3" fontId="12" fillId="0" borderId="3" xfId="0" applyNumberFormat="1" applyFont="1" applyBorder="1"/>
    <xf numFmtId="165" fontId="8" fillId="0" borderId="3" xfId="1" applyNumberFormat="1" applyFont="1" applyBorder="1" applyAlignment="1">
      <alignment horizontal="right"/>
    </xf>
    <xf numFmtId="37" fontId="0" fillId="0" borderId="0" xfId="1" applyNumberFormat="1" applyFont="1"/>
    <xf numFmtId="3" fontId="0" fillId="0" borderId="0" xfId="1" applyNumberFormat="1" applyFont="1"/>
    <xf numFmtId="166" fontId="12" fillId="0" borderId="3" xfId="0" applyNumberFormat="1" applyFont="1" applyBorder="1"/>
    <xf numFmtId="166" fontId="0" fillId="0" borderId="3" xfId="0" applyNumberFormat="1" applyFont="1" applyBorder="1"/>
    <xf numFmtId="166" fontId="12" fillId="0" borderId="3" xfId="0" applyNumberFormat="1" applyFont="1" applyBorder="1" applyAlignment="1">
      <alignment horizontal="right"/>
    </xf>
    <xf numFmtId="168" fontId="12" fillId="0" borderId="3" xfId="1" applyNumberFormat="1" applyFont="1" applyBorder="1"/>
    <xf numFmtId="168" fontId="0" fillId="0" borderId="3" xfId="1" applyNumberFormat="1" applyFont="1" applyBorder="1"/>
    <xf numFmtId="3" fontId="9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168" fontId="8" fillId="2" borderId="3" xfId="1" applyNumberFormat="1" applyFont="1" applyFill="1" applyBorder="1" applyAlignment="1">
      <alignment horizontal="right" vertical="center"/>
    </xf>
    <xf numFmtId="168" fontId="7" fillId="2" borderId="3" xfId="1" applyNumberFormat="1" applyFont="1" applyFill="1" applyBorder="1" applyAlignment="1">
      <alignment horizontal="right" vertical="center"/>
    </xf>
    <xf numFmtId="165" fontId="8" fillId="0" borderId="0" xfId="1" applyNumberFormat="1" applyFont="1" applyAlignment="1">
      <alignment horizontal="right"/>
    </xf>
    <xf numFmtId="165" fontId="11" fillId="0" borderId="2" xfId="1" applyNumberFormat="1" applyFont="1" applyBorder="1" applyAlignment="1">
      <alignment horizontal="right" vertical="center" wrapText="1"/>
    </xf>
    <xf numFmtId="165" fontId="7" fillId="0" borderId="7" xfId="1" applyNumberFormat="1" applyFont="1" applyBorder="1" applyAlignment="1">
      <alignment horizontal="right" vertical="center" wrapText="1"/>
    </xf>
    <xf numFmtId="165" fontId="9" fillId="0" borderId="7" xfId="1" applyNumberFormat="1" applyFont="1" applyBorder="1" applyAlignment="1">
      <alignment horizontal="right"/>
    </xf>
    <xf numFmtId="165" fontId="0" fillId="0" borderId="0" xfId="1" applyNumberFormat="1" applyFont="1" applyAlignment="1">
      <alignment horizontal="right"/>
    </xf>
    <xf numFmtId="0" fontId="0" fillId="0" borderId="3" xfId="0" applyBorder="1" applyAlignment="1">
      <alignment horizontal="right"/>
    </xf>
    <xf numFmtId="1" fontId="0" fillId="0" borderId="3" xfId="1" applyNumberFormat="1" applyFont="1" applyBorder="1"/>
    <xf numFmtId="37" fontId="0" fillId="0" borderId="3" xfId="1" applyNumberFormat="1" applyFont="1" applyBorder="1"/>
    <xf numFmtId="37" fontId="12" fillId="0" borderId="3" xfId="1" applyNumberFormat="1" applyFont="1" applyBorder="1"/>
    <xf numFmtId="166" fontId="5" fillId="0" borderId="3" xfId="0" applyNumberFormat="1" applyFont="1" applyBorder="1" applyAlignment="1">
      <alignment horizontal="right" vertical="center" wrapText="1"/>
    </xf>
    <xf numFmtId="166" fontId="9" fillId="0" borderId="3" xfId="0" applyNumberFormat="1" applyFont="1" applyBorder="1" applyAlignment="1">
      <alignment horizontal="right" vertical="center" wrapText="1"/>
    </xf>
    <xf numFmtId="43" fontId="0" fillId="0" borderId="0" xfId="0" applyNumberFormat="1"/>
    <xf numFmtId="3" fontId="7" fillId="2" borderId="3" xfId="0" applyNumberFormat="1" applyFont="1" applyFill="1" applyBorder="1" applyAlignment="1"/>
    <xf numFmtId="166" fontId="7" fillId="2" borderId="3" xfId="0" applyNumberFormat="1" applyFont="1" applyFill="1" applyBorder="1" applyAlignment="1"/>
    <xf numFmtId="165" fontId="7" fillId="2" borderId="3" xfId="1" applyNumberFormat="1" applyFont="1" applyFill="1" applyBorder="1" applyAlignment="1"/>
    <xf numFmtId="3" fontId="8" fillId="2" borderId="3" xfId="0" applyNumberFormat="1" applyFont="1" applyFill="1" applyBorder="1" applyAlignment="1"/>
    <xf numFmtId="166" fontId="8" fillId="2" borderId="3" xfId="0" applyNumberFormat="1" applyFont="1" applyFill="1" applyBorder="1" applyAlignment="1"/>
    <xf numFmtId="166" fontId="8" fillId="2" borderId="3" xfId="0" applyNumberFormat="1" applyFont="1" applyFill="1" applyBorder="1" applyAlignment="1">
      <alignment horizontal="right"/>
    </xf>
    <xf numFmtId="3" fontId="8" fillId="0" borderId="0" xfId="0" applyNumberFormat="1" applyFont="1"/>
    <xf numFmtId="3" fontId="8" fillId="0" borderId="3" xfId="0" applyNumberFormat="1" applyFont="1" applyBorder="1"/>
    <xf numFmtId="164" fontId="7" fillId="2" borderId="4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2" fontId="0" fillId="0" borderId="0" xfId="0" applyNumberFormat="1"/>
  </cellXfs>
  <cellStyles count="5">
    <cellStyle name="Comma" xfId="1" builtinId="3"/>
    <cellStyle name="Comma 2" xf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B36" sqref="B36"/>
    </sheetView>
  </sheetViews>
  <sheetFormatPr defaultRowHeight="15" x14ac:dyDescent="0.25"/>
  <cols>
    <col min="1" max="1" width="17.140625" customWidth="1"/>
    <col min="2" max="3" width="16.140625" customWidth="1"/>
    <col min="4" max="4" width="24.28515625" customWidth="1"/>
    <col min="5" max="5" width="18.85546875" customWidth="1"/>
    <col min="7" max="7" width="9.5703125" bestFit="1" customWidth="1"/>
    <col min="8" max="8" width="16.85546875" bestFit="1" customWidth="1"/>
    <col min="9" max="9" width="15.28515625" bestFit="1" customWidth="1"/>
    <col min="11" max="11" width="11.5703125" bestFit="1" customWidth="1"/>
  </cols>
  <sheetData>
    <row r="1" spans="1:14" x14ac:dyDescent="0.25">
      <c r="A1" s="1" t="s">
        <v>0</v>
      </c>
      <c r="B1" s="1"/>
      <c r="C1" s="1"/>
      <c r="D1" s="1"/>
      <c r="E1" s="1"/>
    </row>
    <row r="2" spans="1:14" ht="24" x14ac:dyDescent="0.2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14" x14ac:dyDescent="0.25">
      <c r="A3" s="5">
        <v>2019</v>
      </c>
      <c r="B3" s="6"/>
      <c r="C3" s="7"/>
      <c r="D3" s="7"/>
      <c r="E3" s="8"/>
    </row>
    <row r="4" spans="1:14" x14ac:dyDescent="0.25">
      <c r="A4" s="9" t="s">
        <v>6</v>
      </c>
      <c r="B4" s="10">
        <v>128805.59531</v>
      </c>
      <c r="C4" s="11">
        <v>28236.002920000003</v>
      </c>
      <c r="D4" s="11">
        <v>157041.59823</v>
      </c>
      <c r="E4" s="11">
        <v>-100569.59239000001</v>
      </c>
      <c r="H4" s="50"/>
      <c r="I4" s="50"/>
      <c r="K4" s="51"/>
      <c r="L4" s="51"/>
      <c r="M4" s="51"/>
      <c r="N4" s="51"/>
    </row>
    <row r="5" spans="1:14" x14ac:dyDescent="0.25">
      <c r="A5" s="9" t="s">
        <v>7</v>
      </c>
      <c r="B5" s="10">
        <v>179763.47522999998</v>
      </c>
      <c r="C5" s="11">
        <v>32041.010449999998</v>
      </c>
      <c r="D5" s="11">
        <v>211804.48567999998</v>
      </c>
      <c r="E5" s="11">
        <v>-147722.46477999998</v>
      </c>
      <c r="H5" s="50"/>
      <c r="I5" s="50"/>
      <c r="K5" s="51"/>
      <c r="L5" s="51"/>
      <c r="M5" s="51"/>
      <c r="N5" s="51"/>
    </row>
    <row r="6" spans="1:14" x14ac:dyDescent="0.25">
      <c r="A6" s="9" t="s">
        <v>8</v>
      </c>
      <c r="B6" s="10">
        <v>215265.88302000001</v>
      </c>
      <c r="C6" s="10">
        <v>33408.348769999997</v>
      </c>
      <c r="D6" s="10">
        <v>248674.23178999999</v>
      </c>
      <c r="E6" s="10">
        <v>-181857.53425000003</v>
      </c>
      <c r="H6" s="49"/>
      <c r="I6" s="50"/>
      <c r="K6" s="51"/>
      <c r="L6" s="51"/>
      <c r="M6" s="51"/>
      <c r="N6" s="51"/>
    </row>
    <row r="7" spans="1:14" x14ac:dyDescent="0.25">
      <c r="A7" s="9" t="s">
        <v>9</v>
      </c>
      <c r="B7" s="10">
        <v>241763.73499999999</v>
      </c>
      <c r="C7" s="10">
        <v>31462.437859999998</v>
      </c>
      <c r="D7" s="10">
        <v>273226.17285999999</v>
      </c>
      <c r="E7" s="10">
        <v>-210301.29713999998</v>
      </c>
      <c r="H7" s="49"/>
      <c r="I7" s="50"/>
      <c r="K7" s="51"/>
      <c r="L7" s="51"/>
      <c r="M7" s="51"/>
      <c r="N7" s="51"/>
    </row>
    <row r="8" spans="1:14" x14ac:dyDescent="0.25">
      <c r="A8" s="9" t="s">
        <v>10</v>
      </c>
      <c r="B8" s="10">
        <v>239216.87631999998</v>
      </c>
      <c r="C8" s="10">
        <v>30097.687579999998</v>
      </c>
      <c r="D8" s="10">
        <v>269314.56389999995</v>
      </c>
      <c r="E8" s="10">
        <v>-209119.18873999998</v>
      </c>
      <c r="H8" s="50"/>
      <c r="I8" s="50"/>
      <c r="K8" s="51"/>
      <c r="L8" s="51"/>
      <c r="M8" s="51"/>
      <c r="N8" s="51"/>
    </row>
    <row r="9" spans="1:14" x14ac:dyDescent="0.25">
      <c r="A9" s="9" t="s">
        <v>11</v>
      </c>
      <c r="B9" s="10">
        <v>235142.71709999998</v>
      </c>
      <c r="C9" s="10">
        <v>36796.129380000006</v>
      </c>
      <c r="D9" s="10">
        <v>271938.84648000001</v>
      </c>
      <c r="E9" s="10">
        <v>-198346.58771999998</v>
      </c>
      <c r="H9" s="50"/>
      <c r="I9" s="50"/>
      <c r="K9" s="51"/>
      <c r="L9" s="51"/>
      <c r="M9" s="51"/>
      <c r="N9" s="51"/>
    </row>
    <row r="10" spans="1:14" x14ac:dyDescent="0.25">
      <c r="A10" s="9" t="s">
        <v>12</v>
      </c>
      <c r="B10" s="10">
        <v>259710.90591999999</v>
      </c>
      <c r="C10" s="10">
        <v>36499.465990000004</v>
      </c>
      <c r="D10" s="10">
        <v>296210.37190999999</v>
      </c>
      <c r="E10" s="10">
        <v>-223211.43992999999</v>
      </c>
      <c r="H10" s="50"/>
      <c r="I10" s="50"/>
      <c r="K10" s="51"/>
      <c r="L10" s="51"/>
      <c r="M10" s="51"/>
      <c r="N10" s="51"/>
    </row>
    <row r="11" spans="1:14" x14ac:dyDescent="0.25">
      <c r="A11" s="9" t="s">
        <v>13</v>
      </c>
      <c r="B11" s="10">
        <v>226739.99484</v>
      </c>
      <c r="C11" s="10">
        <v>34435.680820000001</v>
      </c>
      <c r="D11" s="10">
        <v>261175.67566000001</v>
      </c>
      <c r="E11" s="10">
        <v>-192304.31401999999</v>
      </c>
      <c r="H11" s="50"/>
      <c r="I11" s="50"/>
      <c r="J11" s="49"/>
      <c r="K11" s="51"/>
      <c r="L11" s="51"/>
      <c r="M11" s="51"/>
      <c r="N11" s="51"/>
    </row>
    <row r="12" spans="1:14" x14ac:dyDescent="0.25">
      <c r="A12" s="9" t="s">
        <v>14</v>
      </c>
      <c r="B12" s="10">
        <v>223038.06874000002</v>
      </c>
      <c r="C12" s="10">
        <v>37500.7235</v>
      </c>
      <c r="D12" s="10">
        <v>260538.79224000001</v>
      </c>
      <c r="E12" s="10">
        <v>-185537.34524000002</v>
      </c>
      <c r="H12" s="50"/>
      <c r="I12" s="50"/>
      <c r="K12" s="51"/>
      <c r="L12" s="51"/>
      <c r="M12" s="51"/>
      <c r="N12" s="51"/>
    </row>
    <row r="13" spans="1:14" x14ac:dyDescent="0.25">
      <c r="A13" s="12" t="s">
        <v>15</v>
      </c>
      <c r="B13" s="10">
        <v>229041.89749999999</v>
      </c>
      <c r="C13" s="10">
        <v>39554.781130000003</v>
      </c>
      <c r="D13" s="10">
        <v>268596.67862999998</v>
      </c>
      <c r="E13" s="10">
        <v>-189487.11637</v>
      </c>
      <c r="H13" s="50"/>
      <c r="I13" s="50"/>
      <c r="K13" s="51"/>
      <c r="L13" s="51"/>
      <c r="M13" s="51"/>
      <c r="N13" s="51"/>
    </row>
    <row r="14" spans="1:14" x14ac:dyDescent="0.25">
      <c r="A14" s="12" t="s">
        <v>16</v>
      </c>
      <c r="B14" s="10">
        <v>205368.08194</v>
      </c>
      <c r="C14" s="10">
        <v>33431.691579999999</v>
      </c>
      <c r="D14" s="10">
        <v>238799.77351999999</v>
      </c>
      <c r="E14" s="10">
        <v>-171936.39036000002</v>
      </c>
      <c r="H14" s="50"/>
      <c r="I14" s="50"/>
      <c r="K14" s="51"/>
      <c r="L14" s="51"/>
      <c r="M14" s="51"/>
      <c r="N14" s="51"/>
    </row>
    <row r="15" spans="1:14" x14ac:dyDescent="0.25">
      <c r="A15" s="12" t="s">
        <v>17</v>
      </c>
      <c r="B15" s="10">
        <v>216914.23037</v>
      </c>
      <c r="C15" s="10">
        <v>42019.79249</v>
      </c>
      <c r="D15" s="10">
        <v>258934.02286</v>
      </c>
      <c r="E15" s="10">
        <v>-174894.43788000001</v>
      </c>
      <c r="H15" s="50"/>
      <c r="I15" s="50"/>
      <c r="K15" s="51"/>
      <c r="L15" s="51"/>
      <c r="M15" s="51"/>
      <c r="N15" s="51"/>
    </row>
    <row r="16" spans="1:14" x14ac:dyDescent="0.25">
      <c r="A16" s="5">
        <v>2020</v>
      </c>
      <c r="B16" s="6"/>
      <c r="C16" s="7"/>
      <c r="D16" s="11"/>
      <c r="E16" s="11"/>
      <c r="H16" s="50"/>
      <c r="I16" s="50"/>
      <c r="K16" s="51"/>
      <c r="L16" s="51"/>
      <c r="M16" s="51"/>
      <c r="N16" s="51"/>
    </row>
    <row r="17" spans="1:8" x14ac:dyDescent="0.25">
      <c r="A17" s="9" t="s">
        <v>6</v>
      </c>
      <c r="B17" s="10">
        <v>138590.17247999998</v>
      </c>
      <c r="C17" s="10">
        <v>31232.851589999998</v>
      </c>
      <c r="D17" s="10">
        <v>169823.02406999998</v>
      </c>
      <c r="E17" s="10">
        <v>-107357.32088999997</v>
      </c>
      <c r="G17" s="53"/>
      <c r="H17" s="53"/>
    </row>
    <row r="18" spans="1:8" s="15" customFormat="1" x14ac:dyDescent="0.25">
      <c r="A18" s="9" t="s">
        <v>7</v>
      </c>
      <c r="B18" s="10">
        <v>191229.67647999999</v>
      </c>
      <c r="C18" s="10">
        <v>29939.06192</v>
      </c>
      <c r="D18" s="10">
        <v>221168.7384</v>
      </c>
      <c r="E18" s="10">
        <v>-161290.61455999999</v>
      </c>
      <c r="G18" s="53"/>
      <c r="H18" s="53"/>
    </row>
    <row r="19" spans="1:8" s="15" customFormat="1" x14ac:dyDescent="0.25">
      <c r="A19" s="9" t="s">
        <v>8</v>
      </c>
      <c r="B19" s="10">
        <v>205144.30844999998</v>
      </c>
      <c r="C19" s="10">
        <v>27418.989020000001</v>
      </c>
      <c r="D19" s="10">
        <v>232563.29746999999</v>
      </c>
      <c r="E19" s="10">
        <v>-177725.31942999997</v>
      </c>
      <c r="G19" s="53"/>
      <c r="H19" s="53"/>
    </row>
    <row r="20" spans="1:8" x14ac:dyDescent="0.25">
      <c r="A20" s="9" t="s">
        <v>9</v>
      </c>
      <c r="B20" s="10">
        <v>151367.77894999998</v>
      </c>
      <c r="C20" s="10">
        <v>25728.672440000002</v>
      </c>
      <c r="D20" s="10">
        <v>177096.45138999997</v>
      </c>
      <c r="E20" s="10">
        <v>-125639.10650999998</v>
      </c>
      <c r="G20" s="53"/>
      <c r="H20" s="53"/>
    </row>
    <row r="21" spans="1:8" s="52" customFormat="1" x14ac:dyDescent="0.25">
      <c r="A21" s="9" t="s">
        <v>10</v>
      </c>
      <c r="B21" s="10">
        <v>160497.61431999999</v>
      </c>
      <c r="C21" s="10">
        <v>18792.024559999998</v>
      </c>
      <c r="D21" s="10">
        <v>179289.63887999998</v>
      </c>
      <c r="E21" s="10">
        <v>-141705.58976</v>
      </c>
      <c r="G21" s="53"/>
      <c r="H21" s="53"/>
    </row>
    <row r="22" spans="1:8" s="52" customFormat="1" x14ac:dyDescent="0.25">
      <c r="A22" s="9" t="s">
        <v>11</v>
      </c>
      <c r="B22" s="10">
        <v>192637.80290000001</v>
      </c>
      <c r="C22" s="10">
        <v>34786.394220000002</v>
      </c>
      <c r="D22" s="10">
        <v>227424.19712000003</v>
      </c>
      <c r="E22" s="10">
        <v>-157851.40867999999</v>
      </c>
      <c r="G22" s="53"/>
      <c r="H22" s="53"/>
    </row>
    <row r="23" spans="1:8" s="52" customFormat="1" x14ac:dyDescent="0.25">
      <c r="A23" s="9" t="s">
        <v>12</v>
      </c>
      <c r="B23" s="10">
        <v>180507.05483000001</v>
      </c>
      <c r="C23" s="10">
        <v>32112.844430000001</v>
      </c>
      <c r="D23" s="10">
        <v>212619.89926000001</v>
      </c>
      <c r="E23" s="10">
        <v>-148394.21040000001</v>
      </c>
      <c r="G23" s="53"/>
      <c r="H23" s="53"/>
    </row>
    <row r="24" spans="1:8" s="52" customFormat="1" x14ac:dyDescent="0.25">
      <c r="A24" s="9" t="s">
        <v>13</v>
      </c>
      <c r="B24" s="10">
        <v>164790.24521000002</v>
      </c>
      <c r="C24" s="10">
        <v>30739.49684</v>
      </c>
      <c r="D24" s="10">
        <v>195529.74205000003</v>
      </c>
      <c r="E24" s="10">
        <v>-134050.74837000002</v>
      </c>
      <c r="G24" s="53"/>
      <c r="H24" s="53"/>
    </row>
    <row r="25" spans="1:8" s="52" customFormat="1" x14ac:dyDescent="0.25">
      <c r="A25" s="9" t="s">
        <v>14</v>
      </c>
      <c r="B25" s="10">
        <v>179711.67488999999</v>
      </c>
      <c r="C25" s="10">
        <v>23838.380530000002</v>
      </c>
      <c r="D25" s="10">
        <v>203550.05541999999</v>
      </c>
      <c r="E25" s="10">
        <v>-155873.29436</v>
      </c>
      <c r="G25" s="53"/>
      <c r="H25" s="53"/>
    </row>
    <row r="26" spans="1:8" s="52" customFormat="1" x14ac:dyDescent="0.25">
      <c r="A26" s="9" t="s">
        <v>185</v>
      </c>
      <c r="B26" s="10">
        <v>186745.13125000001</v>
      </c>
      <c r="C26" s="10">
        <v>31894.159540000001</v>
      </c>
      <c r="D26" s="10">
        <v>218639.29079</v>
      </c>
      <c r="E26" s="10">
        <v>-154850.97171000001</v>
      </c>
      <c r="G26" s="53"/>
      <c r="H26" s="53"/>
    </row>
    <row r="27" spans="1:8" s="52" customFormat="1" x14ac:dyDescent="0.25">
      <c r="A27" s="63"/>
      <c r="B27" s="53"/>
      <c r="C27" s="46"/>
      <c r="D27" s="49"/>
      <c r="G27" s="53"/>
    </row>
    <row r="28" spans="1:8" x14ac:dyDescent="0.25">
      <c r="A28" s="13" t="s">
        <v>18</v>
      </c>
      <c r="B28" s="46"/>
      <c r="C28" s="46"/>
      <c r="D28" s="62"/>
      <c r="G28" s="46"/>
    </row>
    <row r="29" spans="1:8" x14ac:dyDescent="0.25">
      <c r="B29" s="53"/>
      <c r="C29" s="53"/>
      <c r="D29" s="49"/>
      <c r="G29" s="46"/>
    </row>
    <row r="30" spans="1:8" x14ac:dyDescent="0.25">
      <c r="B30" s="53"/>
    </row>
    <row r="31" spans="1:8" x14ac:dyDescent="0.25">
      <c r="B31" s="121"/>
    </row>
    <row r="32" spans="1:8" x14ac:dyDescent="0.25">
      <c r="C32" s="53"/>
      <c r="D32" s="53"/>
    </row>
    <row r="33" spans="1:5" x14ac:dyDescent="0.25">
      <c r="C33" s="53"/>
      <c r="D33" s="53"/>
      <c r="E33" s="28"/>
    </row>
    <row r="35" spans="1:5" x14ac:dyDescent="0.25">
      <c r="C35" s="88"/>
      <c r="D35" s="88"/>
    </row>
    <row r="37" spans="1:5" x14ac:dyDescent="0.25">
      <c r="A37" s="50"/>
      <c r="B37" s="50"/>
      <c r="C37" s="50"/>
      <c r="D37" s="50"/>
    </row>
    <row r="38" spans="1:5" x14ac:dyDescent="0.25">
      <c r="A38" s="50"/>
      <c r="B38" s="50"/>
      <c r="C38" s="50"/>
      <c r="D38" s="50"/>
    </row>
    <row r="39" spans="1:5" x14ac:dyDescent="0.25">
      <c r="A39" s="50"/>
      <c r="B39" s="50"/>
      <c r="C39" s="50"/>
      <c r="D39" s="50"/>
    </row>
    <row r="40" spans="1:5" x14ac:dyDescent="0.25">
      <c r="A40" s="50"/>
      <c r="B40" s="50"/>
      <c r="C40" s="50"/>
      <c r="D40" s="50"/>
    </row>
    <row r="41" spans="1:5" x14ac:dyDescent="0.25">
      <c r="A41" s="50"/>
      <c r="B41" s="50"/>
      <c r="C41" s="50"/>
      <c r="D41" s="50"/>
    </row>
    <row r="42" spans="1:5" x14ac:dyDescent="0.25">
      <c r="A42" s="50"/>
      <c r="B42" s="50"/>
      <c r="C42" s="50"/>
      <c r="D42" s="50"/>
    </row>
    <row r="43" spans="1:5" x14ac:dyDescent="0.25">
      <c r="A43" s="50"/>
      <c r="B43" s="50"/>
      <c r="C43" s="50"/>
      <c r="D43" s="5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L28" sqref="L28"/>
    </sheetView>
  </sheetViews>
  <sheetFormatPr defaultRowHeight="15" x14ac:dyDescent="0.25"/>
  <cols>
    <col min="1" max="1" width="18.140625" customWidth="1"/>
    <col min="2" max="11" width="14.7109375" customWidth="1"/>
  </cols>
  <sheetData>
    <row r="1" spans="1:15" x14ac:dyDescent="0.25">
      <c r="A1" s="14" t="s">
        <v>19</v>
      </c>
      <c r="B1" s="16"/>
      <c r="C1" s="17"/>
      <c r="D1" s="16"/>
      <c r="E1" s="17"/>
      <c r="F1" s="16"/>
      <c r="G1" s="17"/>
      <c r="H1" s="18"/>
      <c r="I1" s="17"/>
      <c r="J1" s="17"/>
      <c r="K1" s="17"/>
    </row>
    <row r="2" spans="1:15" x14ac:dyDescent="0.25">
      <c r="A2" s="19" t="s">
        <v>20</v>
      </c>
      <c r="B2" s="97" t="s">
        <v>2</v>
      </c>
      <c r="C2" s="98"/>
      <c r="D2" s="98"/>
      <c r="E2" s="99"/>
      <c r="F2" s="97" t="s">
        <v>3</v>
      </c>
      <c r="G2" s="98"/>
      <c r="H2" s="98"/>
      <c r="I2" s="99"/>
      <c r="J2" s="100" t="s">
        <v>5</v>
      </c>
      <c r="K2" s="101"/>
    </row>
    <row r="3" spans="1:15" x14ac:dyDescent="0.25">
      <c r="A3" s="20" t="s">
        <v>21</v>
      </c>
      <c r="B3" s="102" t="s">
        <v>186</v>
      </c>
      <c r="C3" s="103"/>
      <c r="D3" s="102" t="s">
        <v>187</v>
      </c>
      <c r="E3" s="103"/>
      <c r="F3" s="102" t="s">
        <v>186</v>
      </c>
      <c r="G3" s="103"/>
      <c r="H3" s="102" t="s">
        <v>187</v>
      </c>
      <c r="I3" s="103"/>
      <c r="J3" s="21" t="s">
        <v>186</v>
      </c>
      <c r="K3" s="21" t="s">
        <v>187</v>
      </c>
    </row>
    <row r="4" spans="1:15" x14ac:dyDescent="0.25">
      <c r="A4" s="22"/>
      <c r="B4" s="23" t="s">
        <v>22</v>
      </c>
      <c r="C4" s="24" t="s">
        <v>23</v>
      </c>
      <c r="D4" s="23" t="s">
        <v>22</v>
      </c>
      <c r="E4" s="24" t="s">
        <v>23</v>
      </c>
      <c r="F4" s="23" t="s">
        <v>22</v>
      </c>
      <c r="G4" s="24" t="s">
        <v>23</v>
      </c>
      <c r="H4" s="25" t="s">
        <v>22</v>
      </c>
      <c r="I4" s="24" t="s">
        <v>23</v>
      </c>
      <c r="J4" s="24" t="s">
        <v>23</v>
      </c>
      <c r="K4" s="24" t="s">
        <v>23</v>
      </c>
    </row>
    <row r="5" spans="1:15" x14ac:dyDescent="0.25">
      <c r="A5" s="26" t="s">
        <v>24</v>
      </c>
      <c r="B5" s="54">
        <v>100</v>
      </c>
      <c r="C5" s="74">
        <v>2178489.1489800001</v>
      </c>
      <c r="D5" s="86">
        <v>100</v>
      </c>
      <c r="E5" s="74">
        <v>1751221.45976</v>
      </c>
      <c r="F5" s="86">
        <v>100</v>
      </c>
      <c r="G5" s="74">
        <v>340032.2684</v>
      </c>
      <c r="H5" s="86">
        <v>100</v>
      </c>
      <c r="I5" s="74">
        <v>286482.87508999999</v>
      </c>
      <c r="J5" s="74">
        <f>uyfdydtd-uyr</f>
        <v>-1838456.8805800001</v>
      </c>
      <c r="K5" s="74">
        <f>kuguig-uyrydu</f>
        <v>-1464738.58467</v>
      </c>
      <c r="M5" s="53"/>
      <c r="N5" s="53"/>
      <c r="O5" s="53"/>
    </row>
    <row r="6" spans="1:15" x14ac:dyDescent="0.25">
      <c r="A6" s="26" t="s">
        <v>25</v>
      </c>
      <c r="B6" s="65">
        <f t="shared" ref="B6:B19" si="0">C6/uyr*100</f>
        <v>84.32535494978795</v>
      </c>
      <c r="C6" s="73">
        <v>1837018.7074200001</v>
      </c>
      <c r="D6" s="87">
        <f t="shared" ref="D6:D19" si="1">E6/uyrydu*100</f>
        <v>81.992657982091103</v>
      </c>
      <c r="E6" s="73">
        <v>1435873.02201</v>
      </c>
      <c r="F6" s="87">
        <f t="shared" ref="F6:F19" si="2">G6/uyfdydtd*100</f>
        <v>94.33802836695719</v>
      </c>
      <c r="G6" s="73">
        <v>320779.73781999998</v>
      </c>
      <c r="H6" s="87">
        <f t="shared" ref="H6:H19" si="3">I6/kuguig*100</f>
        <v>90.459262683183667</v>
      </c>
      <c r="I6" s="73">
        <v>259150.29652</v>
      </c>
      <c r="J6" s="73">
        <f>G6-C6</f>
        <v>-1516238.9696000002</v>
      </c>
      <c r="K6" s="73">
        <f>I6-E6</f>
        <v>-1176722.7254899999</v>
      </c>
      <c r="M6" s="53"/>
      <c r="N6" s="53"/>
      <c r="O6" s="53"/>
    </row>
    <row r="7" spans="1:15" x14ac:dyDescent="0.25">
      <c r="A7" s="26" t="s">
        <v>26</v>
      </c>
      <c r="B7" s="65">
        <f t="shared" si="0"/>
        <v>47.88542124795211</v>
      </c>
      <c r="C7" s="73">
        <v>1043178.70583</v>
      </c>
      <c r="D7" s="87">
        <f t="shared" si="1"/>
        <v>45.251279803789238</v>
      </c>
      <c r="E7" s="73">
        <v>792450.12274000002</v>
      </c>
      <c r="F7" s="87">
        <f t="shared" si="2"/>
        <v>39.529990339587428</v>
      </c>
      <c r="G7" s="73">
        <v>134414.72284999999</v>
      </c>
      <c r="H7" s="87">
        <f t="shared" si="3"/>
        <v>39.79250978411423</v>
      </c>
      <c r="I7" s="73">
        <v>113998.7261</v>
      </c>
      <c r="J7" s="73">
        <f t="shared" ref="J7:J19" si="4">G7-C7</f>
        <v>-908763.98297999997</v>
      </c>
      <c r="K7" s="73">
        <f t="shared" ref="K7:K19" si="5">I7-E7</f>
        <v>-678451.39664000005</v>
      </c>
      <c r="M7" s="53"/>
      <c r="N7" s="53"/>
      <c r="O7" s="53"/>
    </row>
    <row r="8" spans="1:15" x14ac:dyDescent="0.25">
      <c r="A8" s="26" t="s">
        <v>27</v>
      </c>
      <c r="B8" s="65">
        <f t="shared" si="0"/>
        <v>28.820953158016582</v>
      </c>
      <c r="C8" s="73">
        <v>627861.33717999991</v>
      </c>
      <c r="D8" s="87">
        <f t="shared" si="1"/>
        <v>28.744580082349323</v>
      </c>
      <c r="E8" s="73">
        <v>503381.25492000004</v>
      </c>
      <c r="F8" s="87">
        <f t="shared" si="2"/>
        <v>43.04148508571371</v>
      </c>
      <c r="G8" s="73">
        <v>146354.93809000001</v>
      </c>
      <c r="H8" s="87">
        <f t="shared" si="3"/>
        <v>43.534997769349566</v>
      </c>
      <c r="I8" s="73">
        <v>124720.31328</v>
      </c>
      <c r="J8" s="73">
        <f t="shared" si="4"/>
        <v>-481506.3990899999</v>
      </c>
      <c r="K8" s="73">
        <f t="shared" si="5"/>
        <v>-378660.94164000003</v>
      </c>
      <c r="M8" s="53"/>
      <c r="N8" s="53"/>
      <c r="O8" s="53"/>
    </row>
    <row r="9" spans="1:15" x14ac:dyDescent="0.25">
      <c r="A9" s="26" t="s">
        <v>28</v>
      </c>
      <c r="B9" s="65">
        <f t="shared" si="0"/>
        <v>0.3537898902828438</v>
      </c>
      <c r="C9" s="73">
        <v>7707.2743700000001</v>
      </c>
      <c r="D9" s="87">
        <f t="shared" si="1"/>
        <v>0.36401720264858117</v>
      </c>
      <c r="E9" s="73">
        <v>6374.74737</v>
      </c>
      <c r="F9" s="87">
        <f t="shared" si="2"/>
        <v>0.42529077807957827</v>
      </c>
      <c r="G9" s="73">
        <v>1446.1258799999998</v>
      </c>
      <c r="H9" s="87">
        <f t="shared" si="3"/>
        <v>1.0287734961728878</v>
      </c>
      <c r="I9" s="73">
        <v>2947.2598900000003</v>
      </c>
      <c r="J9" s="73">
        <f t="shared" si="4"/>
        <v>-6261.1484900000005</v>
      </c>
      <c r="K9" s="73">
        <f t="shared" si="5"/>
        <v>-3427.4874799999998</v>
      </c>
      <c r="M9" s="53"/>
      <c r="N9" s="53"/>
      <c r="O9" s="53"/>
    </row>
    <row r="10" spans="1:15" x14ac:dyDescent="0.25">
      <c r="A10" s="26" t="s">
        <v>29</v>
      </c>
      <c r="B10" s="65">
        <f t="shared" si="0"/>
        <v>13.157141016479374</v>
      </c>
      <c r="C10" s="73">
        <v>286626.88936000003</v>
      </c>
      <c r="D10" s="87">
        <f t="shared" si="1"/>
        <v>15.046716742844858</v>
      </c>
      <c r="E10" s="73">
        <v>263501.33259000001</v>
      </c>
      <c r="F10" s="87">
        <f t="shared" si="2"/>
        <v>4.7044326131960714</v>
      </c>
      <c r="G10" s="73">
        <v>15996.58893</v>
      </c>
      <c r="H10" s="87">
        <f t="shared" si="3"/>
        <v>7.9657600555812698</v>
      </c>
      <c r="I10" s="73">
        <v>22820.538430000001</v>
      </c>
      <c r="J10" s="73">
        <f t="shared" si="4"/>
        <v>-270630.30043</v>
      </c>
      <c r="K10" s="73">
        <f t="shared" si="5"/>
        <v>-240680.79415999999</v>
      </c>
      <c r="M10" s="53"/>
      <c r="N10" s="53"/>
      <c r="O10" s="53"/>
    </row>
    <row r="11" spans="1:15" x14ac:dyDescent="0.25">
      <c r="A11" s="26" t="s">
        <v>30</v>
      </c>
      <c r="B11" s="65">
        <f t="shared" si="0"/>
        <v>2.0855499900595151</v>
      </c>
      <c r="C11" s="73">
        <v>45433.480230000001</v>
      </c>
      <c r="D11" s="87">
        <f t="shared" si="1"/>
        <v>2.5563845092519211</v>
      </c>
      <c r="E11" s="73">
        <v>44767.954120000002</v>
      </c>
      <c r="F11" s="87">
        <f t="shared" si="2"/>
        <v>0.49669182220471869</v>
      </c>
      <c r="G11" s="73">
        <v>1688.91247</v>
      </c>
      <c r="H11" s="87">
        <f t="shared" si="3"/>
        <v>0.52575723052444878</v>
      </c>
      <c r="I11" s="73">
        <v>1506.20443</v>
      </c>
      <c r="J11" s="73">
        <f t="shared" si="4"/>
        <v>-43744.567759999998</v>
      </c>
      <c r="K11" s="73">
        <f t="shared" si="5"/>
        <v>-43261.749690000004</v>
      </c>
      <c r="M11" s="53"/>
      <c r="N11" s="53"/>
      <c r="O11" s="53"/>
    </row>
    <row r="12" spans="1:15" x14ac:dyDescent="0.25">
      <c r="A12" s="26" t="s">
        <v>31</v>
      </c>
      <c r="B12" s="65">
        <f t="shared" si="0"/>
        <v>7.8163754489999196E-2</v>
      </c>
      <c r="C12" s="73">
        <v>1702.78891</v>
      </c>
      <c r="D12" s="87">
        <f t="shared" si="1"/>
        <v>4.0223563163538242E-2</v>
      </c>
      <c r="E12" s="73">
        <v>704.40367000000003</v>
      </c>
      <c r="F12" s="87">
        <f t="shared" si="2"/>
        <v>3.555641956244409E-2</v>
      </c>
      <c r="G12" s="73">
        <v>120.9033</v>
      </c>
      <c r="H12" s="87">
        <f t="shared" si="3"/>
        <v>2.04465345377444E-2</v>
      </c>
      <c r="I12" s="73">
        <v>58.57582</v>
      </c>
      <c r="J12" s="73">
        <f t="shared" si="4"/>
        <v>-1581.88561</v>
      </c>
      <c r="K12" s="73">
        <f t="shared" si="5"/>
        <v>-645.82785000000001</v>
      </c>
      <c r="M12" s="53"/>
      <c r="N12" s="53"/>
      <c r="O12" s="53"/>
    </row>
    <row r="13" spans="1:15" x14ac:dyDescent="0.25">
      <c r="A13" s="26" t="s">
        <v>32</v>
      </c>
      <c r="B13" s="65">
        <f t="shared" si="0"/>
        <v>0.9883971999622605</v>
      </c>
      <c r="C13" s="73">
        <v>21532.125749999999</v>
      </c>
      <c r="D13" s="87">
        <f t="shared" si="1"/>
        <v>1.2732017259002575</v>
      </c>
      <c r="E13" s="73">
        <v>22296.581850000002</v>
      </c>
      <c r="F13" s="87">
        <f t="shared" si="2"/>
        <v>0.4249845218513385</v>
      </c>
      <c r="G13" s="73">
        <v>1445.0845099999999</v>
      </c>
      <c r="H13" s="87">
        <f t="shared" si="3"/>
        <v>0.47250268609415058</v>
      </c>
      <c r="I13" s="73">
        <v>1353.6392800000001</v>
      </c>
      <c r="J13" s="73">
        <f t="shared" si="4"/>
        <v>-20087.041239999999</v>
      </c>
      <c r="K13" s="73">
        <f t="shared" si="5"/>
        <v>-20942.942570000003</v>
      </c>
      <c r="M13" s="53"/>
      <c r="N13" s="53"/>
      <c r="O13" s="53"/>
    </row>
    <row r="14" spans="1:15" x14ac:dyDescent="0.25">
      <c r="A14" s="26" t="s">
        <v>33</v>
      </c>
      <c r="B14" s="65">
        <f t="shared" si="0"/>
        <v>8.5244046630642565</v>
      </c>
      <c r="C14" s="73">
        <v>185703.23059999998</v>
      </c>
      <c r="D14" s="87">
        <f t="shared" si="1"/>
        <v>10.312365718996482</v>
      </c>
      <c r="E14" s="73">
        <v>180592.36147999999</v>
      </c>
      <c r="F14" s="87">
        <f t="shared" si="2"/>
        <v>4.1259449216437947</v>
      </c>
      <c r="G14" s="73">
        <v>14029.544109999999</v>
      </c>
      <c r="H14" s="87">
        <f t="shared" si="3"/>
        <v>6.7732565284762902</v>
      </c>
      <c r="I14" s="73">
        <v>19404.22004</v>
      </c>
      <c r="J14" s="73">
        <f t="shared" si="4"/>
        <v>-171673.68648999999</v>
      </c>
      <c r="K14" s="73">
        <f t="shared" si="5"/>
        <v>-161188.14143999998</v>
      </c>
      <c r="M14" s="53"/>
      <c r="N14" s="53"/>
      <c r="O14" s="53"/>
    </row>
    <row r="15" spans="1:15" x14ac:dyDescent="0.25">
      <c r="A15" s="26" t="s">
        <v>34</v>
      </c>
      <c r="B15" s="65">
        <f t="shared" si="0"/>
        <v>0.34263161345076432</v>
      </c>
      <c r="C15" s="73">
        <v>7464.1925199999996</v>
      </c>
      <c r="D15" s="87">
        <f t="shared" si="1"/>
        <v>0.37230711590831794</v>
      </c>
      <c r="E15" s="73">
        <v>6519.9221100000004</v>
      </c>
      <c r="F15" s="87">
        <f t="shared" si="2"/>
        <v>0.4943677515989538</v>
      </c>
      <c r="G15" s="73">
        <v>1681.0098799999998</v>
      </c>
      <c r="H15" s="87">
        <f t="shared" si="3"/>
        <v>0.38415281529629391</v>
      </c>
      <c r="I15" s="73">
        <v>1100.5320300000001</v>
      </c>
      <c r="J15" s="73">
        <f t="shared" si="4"/>
        <v>-5783.18264</v>
      </c>
      <c r="K15" s="73">
        <f t="shared" si="5"/>
        <v>-5419.3900800000001</v>
      </c>
      <c r="M15" s="53"/>
      <c r="N15" s="53"/>
      <c r="O15" s="53"/>
    </row>
    <row r="16" spans="1:15" x14ac:dyDescent="0.25">
      <c r="A16" s="26" t="s">
        <v>35</v>
      </c>
      <c r="B16" s="65">
        <f t="shared" si="0"/>
        <v>1.5303704627406465</v>
      </c>
      <c r="C16" s="73">
        <v>33338.954469999997</v>
      </c>
      <c r="D16" s="87">
        <f t="shared" si="1"/>
        <v>1.8967797068083139</v>
      </c>
      <c r="E16" s="73">
        <v>33216.813269999999</v>
      </c>
      <c r="F16" s="87">
        <f t="shared" si="2"/>
        <v>2.1986732509766713</v>
      </c>
      <c r="G16" s="73">
        <v>7476.1985300000006</v>
      </c>
      <c r="H16" s="87">
        <f t="shared" si="3"/>
        <v>2.0892091501524175</v>
      </c>
      <c r="I16" s="73">
        <v>5985.2264400000004</v>
      </c>
      <c r="J16" s="73">
        <f t="shared" si="4"/>
        <v>-25862.755939999995</v>
      </c>
      <c r="K16" s="73">
        <f t="shared" si="5"/>
        <v>-27231.58683</v>
      </c>
      <c r="M16" s="53"/>
      <c r="N16" s="53"/>
      <c r="O16" s="53"/>
    </row>
    <row r="17" spans="1:15" x14ac:dyDescent="0.25">
      <c r="A17" s="26" t="s">
        <v>36</v>
      </c>
      <c r="B17" s="65">
        <f t="shared" si="0"/>
        <v>0.8933589037665054</v>
      </c>
      <c r="C17" s="73">
        <v>19461.726780000001</v>
      </c>
      <c r="D17" s="87">
        <f t="shared" si="1"/>
        <v>0.79736104432580834</v>
      </c>
      <c r="E17" s="73">
        <v>13963.557720000001</v>
      </c>
      <c r="F17" s="87">
        <f t="shared" si="2"/>
        <v>5.972475228765671E-2</v>
      </c>
      <c r="G17" s="73">
        <v>203.08342999999999</v>
      </c>
      <c r="H17" s="87">
        <f t="shared" si="3"/>
        <v>0.11269898415344057</v>
      </c>
      <c r="I17" s="73">
        <v>322.86329000000001</v>
      </c>
      <c r="J17" s="73">
        <f t="shared" si="4"/>
        <v>-19258.643350000002</v>
      </c>
      <c r="K17" s="73">
        <f t="shared" si="5"/>
        <v>-13640.694430000001</v>
      </c>
      <c r="M17" s="53"/>
      <c r="N17" s="53"/>
      <c r="O17" s="53"/>
    </row>
    <row r="18" spans="1:15" x14ac:dyDescent="0.25">
      <c r="A18" s="26" t="s">
        <v>37</v>
      </c>
      <c r="B18" s="65">
        <f t="shared" si="0"/>
        <v>5.1994972549225169</v>
      </c>
      <c r="C18" s="73">
        <v>113270.4835</v>
      </c>
      <c r="D18" s="87">
        <f t="shared" si="1"/>
        <v>5.2751806640526446</v>
      </c>
      <c r="E18" s="73">
        <v>92380.095829999991</v>
      </c>
      <c r="F18" s="87">
        <f t="shared" si="2"/>
        <v>3.7572671411793572</v>
      </c>
      <c r="G18" s="73">
        <v>12775.920689999999</v>
      </c>
      <c r="H18" s="87">
        <f t="shared" si="3"/>
        <v>3.8011635866817355</v>
      </c>
      <c r="I18" s="73">
        <v>10889.68273</v>
      </c>
      <c r="J18" s="73">
        <f t="shared" si="4"/>
        <v>-100494.56281</v>
      </c>
      <c r="K18" s="73">
        <f t="shared" si="5"/>
        <v>-81490.413099999991</v>
      </c>
      <c r="M18" s="53"/>
      <c r="N18" s="53"/>
      <c r="O18" s="53"/>
    </row>
    <row r="19" spans="1:15" x14ac:dyDescent="0.25">
      <c r="A19" s="26" t="s">
        <v>38</v>
      </c>
      <c r="B19" s="65">
        <f t="shared" si="0"/>
        <v>0.3761678599058853</v>
      </c>
      <c r="C19" s="73">
        <v>8194.7760099999996</v>
      </c>
      <c r="D19" s="87">
        <f t="shared" si="1"/>
        <v>0.41381079814960381</v>
      </c>
      <c r="E19" s="73">
        <v>7246.7434999999996</v>
      </c>
      <c r="F19" s="87">
        <f t="shared" si="2"/>
        <v>6.717771259617312E-3</v>
      </c>
      <c r="G19" s="73">
        <v>22.842590000000001</v>
      </c>
      <c r="H19" s="87">
        <f t="shared" si="3"/>
        <v>3.8620249103979353E-3</v>
      </c>
      <c r="I19" s="73">
        <v>11.06404</v>
      </c>
      <c r="J19" s="73">
        <f t="shared" si="4"/>
        <v>-8171.9334199999994</v>
      </c>
      <c r="K19" s="73">
        <f t="shared" si="5"/>
        <v>-7235.6794599999994</v>
      </c>
      <c r="M19" s="53"/>
      <c r="N19" s="53"/>
    </row>
    <row r="20" spans="1:15" x14ac:dyDescent="0.25">
      <c r="A20" s="27"/>
      <c r="B20" s="28"/>
      <c r="C20" s="15"/>
      <c r="D20" s="28"/>
      <c r="E20" s="15"/>
      <c r="F20" s="28"/>
      <c r="G20" s="15"/>
      <c r="H20" s="29"/>
      <c r="I20" s="15"/>
      <c r="J20" s="15"/>
      <c r="K20" s="15"/>
    </row>
    <row r="21" spans="1:15" x14ac:dyDescent="0.25">
      <c r="A21" s="13" t="s">
        <v>18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5" x14ac:dyDescent="0.25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1:15" x14ac:dyDescent="0.25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1:15" x14ac:dyDescent="0.25">
      <c r="A24" s="52"/>
      <c r="B24" s="52"/>
      <c r="C24" s="55"/>
      <c r="D24" s="52"/>
      <c r="E24" s="52"/>
      <c r="F24" s="52"/>
      <c r="G24" s="55"/>
      <c r="H24" s="52"/>
      <c r="I24" s="55"/>
    </row>
    <row r="25" spans="1:15" x14ac:dyDescent="0.25">
      <c r="A25" s="52"/>
      <c r="B25" s="52"/>
      <c r="C25" s="55"/>
      <c r="D25" s="52"/>
      <c r="E25" s="52"/>
      <c r="F25" s="52"/>
      <c r="G25" s="55"/>
      <c r="H25" s="52"/>
      <c r="I25" s="55"/>
    </row>
    <row r="26" spans="1:15" x14ac:dyDescent="0.25">
      <c r="A26" s="52"/>
      <c r="C26" s="55"/>
      <c r="E26" s="52"/>
      <c r="G26" s="55"/>
      <c r="I26" s="55"/>
    </row>
    <row r="27" spans="1:15" x14ac:dyDescent="0.25">
      <c r="A27" s="52"/>
      <c r="C27" s="55"/>
      <c r="G27" s="55"/>
      <c r="I27" s="55"/>
    </row>
    <row r="28" spans="1:15" x14ac:dyDescent="0.25">
      <c r="A28" s="52"/>
      <c r="C28" s="55"/>
      <c r="G28" s="55"/>
      <c r="I28" s="55"/>
    </row>
    <row r="29" spans="1:15" x14ac:dyDescent="0.25">
      <c r="A29" s="52"/>
      <c r="C29" s="55"/>
      <c r="G29" s="55"/>
      <c r="I29" s="55"/>
    </row>
    <row r="30" spans="1:15" x14ac:dyDescent="0.25">
      <c r="A30" s="52"/>
      <c r="C30" s="55"/>
      <c r="G30" s="55"/>
      <c r="I30" s="55"/>
    </row>
    <row r="31" spans="1:15" x14ac:dyDescent="0.25">
      <c r="A31" s="52"/>
      <c r="C31" s="55"/>
      <c r="G31" s="55"/>
      <c r="I31" s="55"/>
    </row>
    <row r="32" spans="1:15" x14ac:dyDescent="0.25">
      <c r="A32" s="52"/>
      <c r="C32" s="55"/>
      <c r="G32" s="55"/>
      <c r="I32" s="55"/>
    </row>
    <row r="33" spans="1:10" x14ac:dyDescent="0.25">
      <c r="A33" s="52"/>
      <c r="C33" s="55"/>
      <c r="G33" s="55"/>
      <c r="I33" s="55"/>
    </row>
    <row r="34" spans="1:10" x14ac:dyDescent="0.25">
      <c r="A34" s="52"/>
      <c r="C34" s="55"/>
      <c r="G34" s="55"/>
      <c r="I34" s="55"/>
    </row>
    <row r="35" spans="1:10" x14ac:dyDescent="0.25">
      <c r="A35" s="52"/>
      <c r="C35" s="55"/>
      <c r="G35" s="55"/>
      <c r="I35" s="55"/>
    </row>
    <row r="36" spans="1:10" x14ac:dyDescent="0.25">
      <c r="A36" s="52"/>
      <c r="C36" s="55"/>
      <c r="G36" s="55"/>
      <c r="I36" s="55"/>
    </row>
    <row r="37" spans="1:10" x14ac:dyDescent="0.25">
      <c r="A37" s="52"/>
      <c r="C37" s="55"/>
      <c r="G37" s="55"/>
      <c r="I37" s="55"/>
    </row>
    <row r="38" spans="1:10" x14ac:dyDescent="0.25">
      <c r="A38" s="52"/>
      <c r="B38" s="53"/>
      <c r="C38" s="55"/>
      <c r="D38" s="53"/>
      <c r="G38" s="55"/>
      <c r="I38" s="55"/>
    </row>
    <row r="39" spans="1:10" x14ac:dyDescent="0.25">
      <c r="A39" s="52"/>
      <c r="C39" s="55"/>
      <c r="G39" s="55"/>
      <c r="I39" s="55"/>
    </row>
    <row r="40" spans="1:10" x14ac:dyDescent="0.25">
      <c r="A40" s="52"/>
      <c r="C40" s="55"/>
      <c r="G40" s="55"/>
      <c r="H40" s="50"/>
      <c r="I40" s="55"/>
      <c r="J40" s="50"/>
    </row>
    <row r="41" spans="1:10" x14ac:dyDescent="0.25">
      <c r="A41" s="52"/>
      <c r="B41" s="67"/>
      <c r="C41" s="67"/>
      <c r="D41" s="67"/>
      <c r="E41" s="67"/>
      <c r="F41" s="67"/>
      <c r="G41" s="55"/>
      <c r="H41" s="50"/>
      <c r="I41" s="55"/>
      <c r="J41" s="50"/>
    </row>
    <row r="42" spans="1:10" x14ac:dyDescent="0.25">
      <c r="I42" s="55"/>
    </row>
    <row r="43" spans="1:10" x14ac:dyDescent="0.25">
      <c r="C43" s="52"/>
      <c r="F43" s="52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K25" sqref="K25"/>
    </sheetView>
  </sheetViews>
  <sheetFormatPr defaultRowHeight="15" x14ac:dyDescent="0.25"/>
  <cols>
    <col min="1" max="1" width="27.85546875" customWidth="1"/>
    <col min="2" max="2" width="13.5703125" customWidth="1"/>
    <col min="3" max="4" width="12.5703125" customWidth="1"/>
    <col min="5" max="5" width="14.85546875" customWidth="1"/>
    <col min="6" max="6" width="12.140625" customWidth="1"/>
    <col min="7" max="7" width="15.5703125" customWidth="1"/>
    <col min="9" max="9" width="12.5703125" customWidth="1"/>
    <col min="10" max="10" width="14.42578125" customWidth="1"/>
    <col min="11" max="11" width="14.7109375" customWidth="1"/>
    <col min="12" max="12" width="11.5703125" bestFit="1" customWidth="1"/>
  </cols>
  <sheetData>
    <row r="1" spans="1:15" x14ac:dyDescent="0.25">
      <c r="A1" s="105" t="s">
        <v>39</v>
      </c>
      <c r="B1" s="105"/>
      <c r="C1" s="105"/>
      <c r="D1" s="105"/>
      <c r="E1" s="105"/>
      <c r="F1" s="105"/>
      <c r="G1" s="105"/>
      <c r="J1" s="52"/>
      <c r="K1" s="52"/>
      <c r="L1" s="52"/>
      <c r="M1" s="52"/>
    </row>
    <row r="2" spans="1:15" x14ac:dyDescent="0.25">
      <c r="A2" s="106" t="s">
        <v>40</v>
      </c>
      <c r="B2" s="109" t="s">
        <v>2</v>
      </c>
      <c r="C2" s="109"/>
      <c r="D2" s="109" t="s">
        <v>3</v>
      </c>
      <c r="E2" s="109"/>
      <c r="F2" s="109" t="s">
        <v>5</v>
      </c>
      <c r="G2" s="109"/>
      <c r="J2" s="52"/>
      <c r="N2" s="52"/>
    </row>
    <row r="3" spans="1:15" x14ac:dyDescent="0.25">
      <c r="A3" s="107"/>
      <c r="B3" s="104" t="s">
        <v>186</v>
      </c>
      <c r="C3" s="104" t="s">
        <v>187</v>
      </c>
      <c r="D3" s="104" t="s">
        <v>186</v>
      </c>
      <c r="E3" s="104" t="s">
        <v>187</v>
      </c>
      <c r="F3" s="104" t="s">
        <v>186</v>
      </c>
      <c r="G3" s="104" t="s">
        <v>187</v>
      </c>
      <c r="I3" s="29"/>
      <c r="J3" s="53"/>
      <c r="K3" s="53"/>
      <c r="N3" s="52"/>
    </row>
    <row r="4" spans="1:15" x14ac:dyDescent="0.25">
      <c r="A4" s="108"/>
      <c r="B4" s="104"/>
      <c r="C4" s="104"/>
      <c r="D4" s="104"/>
      <c r="E4" s="104"/>
      <c r="F4" s="104"/>
      <c r="G4" s="104"/>
      <c r="I4" s="53"/>
      <c r="J4" s="53"/>
      <c r="K4" s="53"/>
      <c r="L4" s="53"/>
      <c r="M4" s="53"/>
    </row>
    <row r="5" spans="1:15" x14ac:dyDescent="0.25">
      <c r="A5" s="43" t="s">
        <v>24</v>
      </c>
      <c r="B5" s="76">
        <v>2178489.1489800001</v>
      </c>
      <c r="C5" s="76">
        <v>1751221.45976</v>
      </c>
      <c r="D5" s="76">
        <v>340032.2684</v>
      </c>
      <c r="E5" s="76">
        <v>286482.87508999999</v>
      </c>
      <c r="F5" s="74">
        <v>-1838456.8805800001</v>
      </c>
      <c r="G5" s="74">
        <v>-1464738.58467</v>
      </c>
      <c r="I5" s="53"/>
    </row>
    <row r="6" spans="1:15" x14ac:dyDescent="0.25">
      <c r="A6" s="43" t="s">
        <v>41</v>
      </c>
      <c r="B6" s="76">
        <v>1043178.70583</v>
      </c>
      <c r="C6" s="76">
        <v>792450.12274000002</v>
      </c>
      <c r="D6" s="76">
        <v>134414.72284999999</v>
      </c>
      <c r="E6" s="76">
        <v>113998.7261</v>
      </c>
      <c r="F6" s="74">
        <v>-908763.98297999997</v>
      </c>
      <c r="G6" s="74">
        <v>-678451.39664000005</v>
      </c>
      <c r="I6" s="53"/>
      <c r="N6" s="53"/>
      <c r="O6" s="29"/>
    </row>
    <row r="7" spans="1:15" x14ac:dyDescent="0.25">
      <c r="A7" s="44" t="s">
        <v>42</v>
      </c>
      <c r="B7" s="75">
        <v>38774.235829999998</v>
      </c>
      <c r="C7" s="75">
        <v>35738.239150000001</v>
      </c>
      <c r="D7" s="75">
        <v>2388.6567999999997</v>
      </c>
      <c r="E7" s="75">
        <v>10015.143689999999</v>
      </c>
      <c r="F7" s="73">
        <v>-36385.579030000001</v>
      </c>
      <c r="G7" s="73">
        <v>-25723.095460000004</v>
      </c>
      <c r="I7" s="53"/>
    </row>
    <row r="8" spans="1:15" x14ac:dyDescent="0.25">
      <c r="A8" s="44" t="s">
        <v>43</v>
      </c>
      <c r="B8" s="75">
        <v>14415.896710000001</v>
      </c>
      <c r="C8" s="75">
        <v>15637.80205</v>
      </c>
      <c r="D8" s="75">
        <v>735.23188000000005</v>
      </c>
      <c r="E8" s="75">
        <v>381.34199000000001</v>
      </c>
      <c r="F8" s="73">
        <v>-13680.664830000002</v>
      </c>
      <c r="G8" s="73">
        <v>-15256.460059999999</v>
      </c>
      <c r="I8" s="53"/>
    </row>
    <row r="9" spans="1:15" x14ac:dyDescent="0.25">
      <c r="A9" s="44" t="s">
        <v>44</v>
      </c>
      <c r="B9" s="75">
        <v>12527.163130000001</v>
      </c>
      <c r="C9" s="75">
        <v>9426.2933000000012</v>
      </c>
      <c r="D9" s="75">
        <v>1613.2108700000001</v>
      </c>
      <c r="E9" s="75">
        <v>377.87966999999998</v>
      </c>
      <c r="F9" s="73">
        <v>-10913.95226</v>
      </c>
      <c r="G9" s="73">
        <v>-9048.4136300000009</v>
      </c>
      <c r="I9" s="53"/>
    </row>
    <row r="10" spans="1:15" x14ac:dyDescent="0.25">
      <c r="A10" s="44" t="s">
        <v>45</v>
      </c>
      <c r="B10" s="75">
        <v>33830.11232</v>
      </c>
      <c r="C10" s="75">
        <v>20042.696379999998</v>
      </c>
      <c r="D10" s="75">
        <v>16616.583060000001</v>
      </c>
      <c r="E10" s="75">
        <v>8282.8395799999998</v>
      </c>
      <c r="F10" s="73">
        <v>-17213.529259999999</v>
      </c>
      <c r="G10" s="73">
        <v>-11759.856799999998</v>
      </c>
      <c r="I10" s="53"/>
    </row>
    <row r="11" spans="1:15" x14ac:dyDescent="0.25">
      <c r="A11" s="44" t="s">
        <v>46</v>
      </c>
      <c r="B11" s="75">
        <v>7988.1559200000002</v>
      </c>
      <c r="C11" s="75">
        <v>6468.2658300000003</v>
      </c>
      <c r="D11" s="75">
        <v>965.95263</v>
      </c>
      <c r="E11" s="75">
        <v>745.60182999999995</v>
      </c>
      <c r="F11" s="73">
        <v>-7022.2032900000004</v>
      </c>
      <c r="G11" s="73">
        <v>-5722.6640000000007</v>
      </c>
      <c r="I11" s="53"/>
    </row>
    <row r="12" spans="1:15" x14ac:dyDescent="0.25">
      <c r="A12" s="44" t="s">
        <v>47</v>
      </c>
      <c r="B12" s="75">
        <v>881.46051999999997</v>
      </c>
      <c r="C12" s="75">
        <v>302.22472999999997</v>
      </c>
      <c r="D12" s="75">
        <v>2.2450000000000001</v>
      </c>
      <c r="E12" s="75">
        <v>23.245810000000002</v>
      </c>
      <c r="F12" s="73">
        <v>-879.21551999999997</v>
      </c>
      <c r="G12" s="73">
        <v>-278.97891999999996</v>
      </c>
      <c r="I12" s="53"/>
    </row>
    <row r="13" spans="1:15" x14ac:dyDescent="0.25">
      <c r="A13" s="44" t="s">
        <v>48</v>
      </c>
      <c r="B13" s="75">
        <v>3664.8828399999998</v>
      </c>
      <c r="C13" s="75">
        <v>2464.9075400000002</v>
      </c>
      <c r="D13" s="75">
        <v>372.10300000000001</v>
      </c>
      <c r="E13" s="75">
        <v>9.1793999999999993</v>
      </c>
      <c r="F13" s="73">
        <v>-3292.7798399999997</v>
      </c>
      <c r="G13" s="73">
        <v>-2455.7281400000002</v>
      </c>
      <c r="I13" s="53"/>
    </row>
    <row r="14" spans="1:15" x14ac:dyDescent="0.25">
      <c r="A14" s="44" t="s">
        <v>49</v>
      </c>
      <c r="B14" s="75">
        <v>49488.821490000002</v>
      </c>
      <c r="C14" s="75">
        <v>37346.512670000004</v>
      </c>
      <c r="D14" s="75">
        <v>1436.32376</v>
      </c>
      <c r="E14" s="75">
        <v>415.54818999999998</v>
      </c>
      <c r="F14" s="73">
        <v>-48052.497730000003</v>
      </c>
      <c r="G14" s="73">
        <v>-36930.964480000002</v>
      </c>
      <c r="I14" s="53"/>
    </row>
    <row r="15" spans="1:15" x14ac:dyDescent="0.25">
      <c r="A15" s="44" t="s">
        <v>50</v>
      </c>
      <c r="B15" s="75">
        <v>132274.34487999999</v>
      </c>
      <c r="C15" s="75">
        <v>77594.473590000009</v>
      </c>
      <c r="D15" s="75">
        <v>1405.86607</v>
      </c>
      <c r="E15" s="75">
        <v>2523.1473900000001</v>
      </c>
      <c r="F15" s="73">
        <v>-130868.47880999999</v>
      </c>
      <c r="G15" s="73">
        <v>-75071.32620000001</v>
      </c>
      <c r="I15" s="53"/>
    </row>
    <row r="16" spans="1:15" x14ac:dyDescent="0.25">
      <c r="A16" s="44" t="s">
        <v>51</v>
      </c>
      <c r="B16" s="75">
        <v>34510.748939999998</v>
      </c>
      <c r="C16" s="75">
        <v>33417.105280000003</v>
      </c>
      <c r="D16" s="75">
        <v>2056.6792399999999</v>
      </c>
      <c r="E16" s="75">
        <v>1809.5783799999999</v>
      </c>
      <c r="F16" s="73">
        <v>-32454.069699999996</v>
      </c>
      <c r="G16" s="73">
        <v>-31607.526900000004</v>
      </c>
      <c r="I16" s="53"/>
    </row>
    <row r="17" spans="1:9" x14ac:dyDescent="0.25">
      <c r="A17" s="44" t="s">
        <v>52</v>
      </c>
      <c r="B17" s="75">
        <v>5468.76199</v>
      </c>
      <c r="C17" s="75">
        <v>4456.1206700000002</v>
      </c>
      <c r="D17" s="75">
        <v>5.1817700000000002</v>
      </c>
      <c r="E17" s="75">
        <v>5.3024100000000001</v>
      </c>
      <c r="F17" s="73">
        <v>-5463.5802199999998</v>
      </c>
      <c r="G17" s="73">
        <v>-4450.81826</v>
      </c>
      <c r="I17" s="53"/>
    </row>
    <row r="18" spans="1:9" x14ac:dyDescent="0.25">
      <c r="A18" s="44" t="s">
        <v>53</v>
      </c>
      <c r="B18" s="75">
        <v>157094.56448</v>
      </c>
      <c r="C18" s="75">
        <v>114369.33723999999</v>
      </c>
      <c r="D18" s="75">
        <v>9743.2644700000001</v>
      </c>
      <c r="E18" s="75">
        <v>7839.6554800000004</v>
      </c>
      <c r="F18" s="73">
        <v>-147351.30001000001</v>
      </c>
      <c r="G18" s="73">
        <v>-106529.68175999999</v>
      </c>
      <c r="I18" s="53"/>
    </row>
    <row r="19" spans="1:9" x14ac:dyDescent="0.25">
      <c r="A19" s="44" t="s">
        <v>54</v>
      </c>
      <c r="B19" s="75">
        <v>594.39167000000009</v>
      </c>
      <c r="C19" s="75">
        <v>199.72416000000001</v>
      </c>
      <c r="D19" s="75">
        <v>201.75557999999998</v>
      </c>
      <c r="E19" s="75">
        <v>78.380139999999997</v>
      </c>
      <c r="F19" s="73">
        <v>-392.63609000000008</v>
      </c>
      <c r="G19" s="73">
        <v>-121.34402000000001</v>
      </c>
      <c r="I19" s="53"/>
    </row>
    <row r="20" spans="1:9" x14ac:dyDescent="0.25">
      <c r="A20" s="44" t="s">
        <v>55</v>
      </c>
      <c r="B20" s="75">
        <v>837.26222999999993</v>
      </c>
      <c r="C20" s="75">
        <v>516.32911000000001</v>
      </c>
      <c r="D20" s="75">
        <v>0.60199999999999998</v>
      </c>
      <c r="E20" s="75">
        <v>0.58187999999999995</v>
      </c>
      <c r="F20" s="73">
        <v>-836.66022999999996</v>
      </c>
      <c r="G20" s="73">
        <v>-515.74723000000006</v>
      </c>
      <c r="I20" s="53"/>
    </row>
    <row r="21" spans="1:9" x14ac:dyDescent="0.25">
      <c r="A21" s="44" t="s">
        <v>56</v>
      </c>
      <c r="B21" s="75">
        <v>997.34456999999998</v>
      </c>
      <c r="C21" s="75">
        <v>852.89959999999996</v>
      </c>
      <c r="D21" s="75">
        <v>457.52114</v>
      </c>
      <c r="E21" s="75">
        <v>81.402289999999994</v>
      </c>
      <c r="F21" s="73">
        <v>-539.82342999999992</v>
      </c>
      <c r="G21" s="73">
        <v>-771.49730999999997</v>
      </c>
      <c r="I21" s="53"/>
    </row>
    <row r="22" spans="1:9" x14ac:dyDescent="0.25">
      <c r="A22" s="44" t="s">
        <v>57</v>
      </c>
      <c r="B22" s="75">
        <v>702.27816000000007</v>
      </c>
      <c r="C22" s="75">
        <v>422.81819000000002</v>
      </c>
      <c r="D22" s="75">
        <v>110.46092999999999</v>
      </c>
      <c r="E22" s="75">
        <v>180.62779</v>
      </c>
      <c r="F22" s="73">
        <v>-591.81723000000011</v>
      </c>
      <c r="G22" s="73">
        <v>-242.19040000000001</v>
      </c>
      <c r="I22" s="53"/>
    </row>
    <row r="23" spans="1:9" x14ac:dyDescent="0.25">
      <c r="A23" s="44" t="s">
        <v>58</v>
      </c>
      <c r="B23" s="75">
        <v>19601.961370000001</v>
      </c>
      <c r="C23" s="75">
        <v>18326.669559999998</v>
      </c>
      <c r="D23" s="75">
        <v>38888.172180000001</v>
      </c>
      <c r="E23" s="75">
        <v>19871.715530000001</v>
      </c>
      <c r="F23" s="73">
        <v>19286.21081</v>
      </c>
      <c r="G23" s="73">
        <v>1545.0459700000029</v>
      </c>
      <c r="I23" s="53"/>
    </row>
    <row r="24" spans="1:9" x14ac:dyDescent="0.25">
      <c r="A24" s="44" t="s">
        <v>59</v>
      </c>
      <c r="B24" s="75">
        <v>24.295200000000001</v>
      </c>
      <c r="C24" s="75">
        <v>4.5349500000000003</v>
      </c>
      <c r="D24" s="75">
        <v>372.38806</v>
      </c>
      <c r="E24" s="75">
        <v>710.46759999999995</v>
      </c>
      <c r="F24" s="73">
        <v>348.09285999999997</v>
      </c>
      <c r="G24" s="73">
        <v>705.93264999999997</v>
      </c>
      <c r="I24" s="53"/>
    </row>
    <row r="25" spans="1:9" x14ac:dyDescent="0.25">
      <c r="A25" s="44" t="s">
        <v>60</v>
      </c>
      <c r="B25" s="75">
        <v>198681.73188000001</v>
      </c>
      <c r="C25" s="75">
        <v>166349.80153999999</v>
      </c>
      <c r="D25" s="75">
        <v>13838.842839999999</v>
      </c>
      <c r="E25" s="75">
        <v>13836.018980000001</v>
      </c>
      <c r="F25" s="73">
        <v>-184842.88904000001</v>
      </c>
      <c r="G25" s="73">
        <v>-152513.78255999999</v>
      </c>
      <c r="I25" s="53"/>
    </row>
    <row r="26" spans="1:9" x14ac:dyDescent="0.25">
      <c r="A26" s="44" t="s">
        <v>61</v>
      </c>
      <c r="B26" s="75">
        <v>41226.588060000002</v>
      </c>
      <c r="C26" s="75">
        <v>31427.698700000001</v>
      </c>
      <c r="D26" s="75">
        <v>11791.29459</v>
      </c>
      <c r="E26" s="75">
        <v>9958.9740999999995</v>
      </c>
      <c r="F26" s="73">
        <v>-29435.293470000004</v>
      </c>
      <c r="G26" s="73">
        <v>-21468.724600000001</v>
      </c>
      <c r="I26" s="53"/>
    </row>
    <row r="27" spans="1:9" x14ac:dyDescent="0.25">
      <c r="A27" s="44" t="s">
        <v>62</v>
      </c>
      <c r="B27" s="75">
        <v>4600.9675599999991</v>
      </c>
      <c r="C27" s="75">
        <v>2139.7175299999999</v>
      </c>
      <c r="D27" s="75">
        <v>17.47438</v>
      </c>
      <c r="E27" s="75">
        <v>0.18856000000000001</v>
      </c>
      <c r="F27" s="73">
        <v>-4583.4931799999995</v>
      </c>
      <c r="G27" s="73">
        <v>-2139.5289699999998</v>
      </c>
      <c r="I27" s="53"/>
    </row>
    <row r="28" spans="1:9" x14ac:dyDescent="0.25">
      <c r="A28" s="44" t="s">
        <v>63</v>
      </c>
      <c r="B28" s="75">
        <v>126997.20490000001</v>
      </c>
      <c r="C28" s="75">
        <v>95609.740780000007</v>
      </c>
      <c r="D28" s="75">
        <v>2340.4542799999999</v>
      </c>
      <c r="E28" s="75">
        <v>2361.2336099999998</v>
      </c>
      <c r="F28" s="73">
        <v>-124656.75062000001</v>
      </c>
      <c r="G28" s="73">
        <v>-93248.507170000012</v>
      </c>
      <c r="I28" s="53"/>
    </row>
    <row r="29" spans="1:9" x14ac:dyDescent="0.25">
      <c r="A29" s="44" t="s">
        <v>64</v>
      </c>
      <c r="B29" s="75">
        <v>29256.872480000002</v>
      </c>
      <c r="C29" s="75">
        <v>18709.391760000002</v>
      </c>
      <c r="D29" s="75">
        <v>510.18319000000002</v>
      </c>
      <c r="E29" s="75">
        <v>1104.74747</v>
      </c>
      <c r="F29" s="73">
        <v>-28746.689290000002</v>
      </c>
      <c r="G29" s="73">
        <v>-17604.644290000004</v>
      </c>
      <c r="I29" s="53"/>
    </row>
    <row r="30" spans="1:9" x14ac:dyDescent="0.25">
      <c r="A30" s="44" t="s">
        <v>65</v>
      </c>
      <c r="B30" s="75">
        <v>6279.4619199999997</v>
      </c>
      <c r="C30" s="75">
        <v>5365.6913700000005</v>
      </c>
      <c r="D30" s="75">
        <v>46.911449999999995</v>
      </c>
      <c r="E30" s="75">
        <v>193.22651999999999</v>
      </c>
      <c r="F30" s="73">
        <v>-6232.5504700000001</v>
      </c>
      <c r="G30" s="73">
        <v>-5172.4648500000003</v>
      </c>
      <c r="I30" s="53"/>
    </row>
    <row r="31" spans="1:9" x14ac:dyDescent="0.25">
      <c r="A31" s="44" t="s">
        <v>66</v>
      </c>
      <c r="B31" s="75">
        <v>47010.98977</v>
      </c>
      <c r="C31" s="75">
        <v>34152.139539999996</v>
      </c>
      <c r="D31" s="75">
        <v>19504.035929999998</v>
      </c>
      <c r="E31" s="75">
        <v>27779.665940000003</v>
      </c>
      <c r="F31" s="73">
        <v>-27506.953840000002</v>
      </c>
      <c r="G31" s="73">
        <v>-6372.4735999999939</v>
      </c>
      <c r="I31" s="53"/>
    </row>
    <row r="32" spans="1:9" x14ac:dyDescent="0.25">
      <c r="A32" s="44" t="s">
        <v>67</v>
      </c>
      <c r="B32" s="75">
        <v>39585.151640000004</v>
      </c>
      <c r="C32" s="75">
        <v>35405.391219999998</v>
      </c>
      <c r="D32" s="75">
        <v>843.21259999999995</v>
      </c>
      <c r="E32" s="75">
        <v>371.24360999999999</v>
      </c>
      <c r="F32" s="73">
        <v>-38741.939040000005</v>
      </c>
      <c r="G32" s="73">
        <v>-35034.14761</v>
      </c>
      <c r="I32" s="53"/>
    </row>
    <row r="33" spans="1:14" x14ac:dyDescent="0.25">
      <c r="A33" s="44" t="s">
        <v>68</v>
      </c>
      <c r="B33" s="75">
        <v>12271.11332</v>
      </c>
      <c r="C33" s="75">
        <v>9704.7310699999998</v>
      </c>
      <c r="D33" s="75">
        <v>2596.1392900000001</v>
      </c>
      <c r="E33" s="75">
        <v>1981.95272</v>
      </c>
      <c r="F33" s="73">
        <v>-9674.9740300000012</v>
      </c>
      <c r="G33" s="73">
        <v>-7722.7783499999996</v>
      </c>
      <c r="I33" s="53"/>
    </row>
    <row r="34" spans="1:14" x14ac:dyDescent="0.25">
      <c r="A34" s="44" t="s">
        <v>69</v>
      </c>
      <c r="B34" s="75">
        <v>23591.942050000001</v>
      </c>
      <c r="C34" s="75">
        <v>15998.865230000001</v>
      </c>
      <c r="D34" s="75">
        <v>5553.9758600000005</v>
      </c>
      <c r="E34" s="75">
        <v>3059.83554</v>
      </c>
      <c r="F34" s="73">
        <v>-18037.966189999999</v>
      </c>
      <c r="G34" s="73">
        <v>-12939.029690000001</v>
      </c>
      <c r="I34" s="53"/>
    </row>
    <row r="35" spans="1:14" x14ac:dyDescent="0.25">
      <c r="A35" s="43" t="s">
        <v>70</v>
      </c>
      <c r="B35" s="76">
        <v>627861.33717999991</v>
      </c>
      <c r="C35" s="76">
        <v>503381.25492000004</v>
      </c>
      <c r="D35" s="76">
        <v>146354.93809000001</v>
      </c>
      <c r="E35" s="76">
        <v>124720.31328</v>
      </c>
      <c r="F35" s="74">
        <v>-481506.3990899999</v>
      </c>
      <c r="G35" s="74">
        <v>-378660.94164000003</v>
      </c>
      <c r="I35" s="53"/>
    </row>
    <row r="36" spans="1:14" x14ac:dyDescent="0.25">
      <c r="A36" s="44" t="s">
        <v>71</v>
      </c>
      <c r="B36" s="75">
        <v>35381.767390000001</v>
      </c>
      <c r="C36" s="75">
        <v>32713.40223</v>
      </c>
      <c r="D36" s="75">
        <v>11107.29327</v>
      </c>
      <c r="E36" s="75">
        <v>9914.4306199999992</v>
      </c>
      <c r="F36" s="73">
        <v>-24274.474119999999</v>
      </c>
      <c r="G36" s="73">
        <v>-22798.971610000001</v>
      </c>
      <c r="I36" s="53"/>
    </row>
    <row r="37" spans="1:14" x14ac:dyDescent="0.25">
      <c r="A37" s="44" t="s">
        <v>72</v>
      </c>
      <c r="B37" s="75">
        <v>136726.06034999999</v>
      </c>
      <c r="C37" s="75">
        <v>100569.20256999999</v>
      </c>
      <c r="D37" s="75">
        <v>25962.540260000002</v>
      </c>
      <c r="E37" s="75">
        <v>17158.006690000002</v>
      </c>
      <c r="F37" s="73">
        <v>-110763.52008999998</v>
      </c>
      <c r="G37" s="73">
        <v>-83411.195879999985</v>
      </c>
      <c r="I37" s="53"/>
    </row>
    <row r="38" spans="1:14" x14ac:dyDescent="0.25">
      <c r="A38" s="44" t="s">
        <v>73</v>
      </c>
      <c r="B38" s="75">
        <v>567.98299999999995</v>
      </c>
      <c r="C38" s="75">
        <v>198.74814000000001</v>
      </c>
      <c r="D38" s="75">
        <v>0</v>
      </c>
      <c r="E38" s="75">
        <v>13.313000000000001</v>
      </c>
      <c r="F38" s="73">
        <v>-567.98299999999995</v>
      </c>
      <c r="G38" s="73">
        <v>-185.43514000000002</v>
      </c>
      <c r="I38" s="53"/>
    </row>
    <row r="39" spans="1:14" x14ac:dyDescent="0.25">
      <c r="A39" s="44" t="s">
        <v>74</v>
      </c>
      <c r="B39" s="75">
        <v>25474.777610000001</v>
      </c>
      <c r="C39" s="75">
        <v>20963.387409999999</v>
      </c>
      <c r="D39" s="75">
        <v>4267.0177000000003</v>
      </c>
      <c r="E39" s="75">
        <v>3918.8175200000001</v>
      </c>
      <c r="F39" s="73">
        <v>-21207.759910000001</v>
      </c>
      <c r="G39" s="73">
        <v>-17044.569889999999</v>
      </c>
      <c r="I39" s="53"/>
    </row>
    <row r="40" spans="1:14" x14ac:dyDescent="0.25">
      <c r="A40" s="44" t="s">
        <v>75</v>
      </c>
      <c r="B40" s="75">
        <v>424900.10871</v>
      </c>
      <c r="C40" s="75">
        <v>343218.59226999996</v>
      </c>
      <c r="D40" s="75">
        <v>82513.036800000002</v>
      </c>
      <c r="E40" s="75">
        <v>75060.87573</v>
      </c>
      <c r="F40" s="73">
        <v>-342387.07191</v>
      </c>
      <c r="G40" s="73">
        <v>-268157.71653999994</v>
      </c>
      <c r="I40" s="53"/>
    </row>
    <row r="41" spans="1:14" x14ac:dyDescent="0.25">
      <c r="A41" s="44" t="s">
        <v>76</v>
      </c>
      <c r="B41" s="75">
        <v>4810.64012</v>
      </c>
      <c r="C41" s="75">
        <v>5717.9223000000002</v>
      </c>
      <c r="D41" s="75">
        <v>22505.050059999998</v>
      </c>
      <c r="E41" s="75">
        <v>18654.869719999999</v>
      </c>
      <c r="F41" s="73">
        <v>17694.409939999998</v>
      </c>
      <c r="G41" s="73">
        <v>12936.947419999999</v>
      </c>
      <c r="I41" s="53"/>
      <c r="N41" s="53"/>
    </row>
    <row r="42" spans="1:14" x14ac:dyDescent="0.25">
      <c r="A42" s="43" t="s">
        <v>77</v>
      </c>
      <c r="B42" s="76">
        <v>507449.10597000027</v>
      </c>
      <c r="C42" s="76">
        <v>455390.08209999994</v>
      </c>
      <c r="D42" s="76">
        <v>59262.607459999999</v>
      </c>
      <c r="E42" s="76">
        <v>47763.835709999985</v>
      </c>
      <c r="F42" s="74">
        <v>-448186.49851000024</v>
      </c>
      <c r="G42" s="74">
        <v>-407626.24638999993</v>
      </c>
      <c r="I42" s="53"/>
      <c r="J42" s="53"/>
      <c r="N42" s="53"/>
    </row>
    <row r="44" spans="1:14" x14ac:dyDescent="0.25">
      <c r="A44" s="13" t="s">
        <v>18</v>
      </c>
    </row>
    <row r="45" spans="1:14" x14ac:dyDescent="0.25">
      <c r="B45" s="53"/>
      <c r="C45" s="53"/>
      <c r="D45" s="53"/>
      <c r="E45" s="53"/>
      <c r="F45" s="53"/>
      <c r="G45" s="53"/>
    </row>
  </sheetData>
  <mergeCells count="11">
    <mergeCell ref="G3:G4"/>
    <mergeCell ref="A1:G1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workbookViewId="0">
      <selection activeCell="J14" sqref="J14"/>
    </sheetView>
  </sheetViews>
  <sheetFormatPr defaultRowHeight="15" x14ac:dyDescent="0.25"/>
  <cols>
    <col min="1" max="1" width="41.140625" customWidth="1"/>
    <col min="2" max="2" width="14.7109375" customWidth="1"/>
    <col min="3" max="3" width="12.7109375" customWidth="1"/>
    <col min="4" max="4" width="12.7109375" style="81" customWidth="1"/>
    <col min="5" max="6" width="13.140625" customWidth="1"/>
    <col min="7" max="7" width="13.140625" style="49" customWidth="1"/>
    <col min="9" max="9" width="9.140625" style="60"/>
    <col min="10" max="11" width="11.5703125" customWidth="1"/>
  </cols>
  <sheetData>
    <row r="1" spans="1:18" x14ac:dyDescent="0.25">
      <c r="A1" s="17" t="s">
        <v>78</v>
      </c>
      <c r="B1" s="32"/>
      <c r="C1" s="33"/>
      <c r="D1" s="77"/>
      <c r="E1" s="33"/>
      <c r="F1" s="33"/>
      <c r="G1" s="56"/>
      <c r="I1" s="60" t="s">
        <v>183</v>
      </c>
    </row>
    <row r="2" spans="1:18" x14ac:dyDescent="0.25">
      <c r="A2" s="106" t="s">
        <v>79</v>
      </c>
      <c r="B2" s="102" t="s">
        <v>80</v>
      </c>
      <c r="C2" s="110"/>
      <c r="D2" s="111"/>
      <c r="E2" s="112" t="s">
        <v>81</v>
      </c>
      <c r="F2" s="113"/>
      <c r="G2" s="114"/>
    </row>
    <row r="3" spans="1:18" ht="15" customHeight="1" x14ac:dyDescent="0.25">
      <c r="A3" s="107"/>
      <c r="B3" s="115" t="s">
        <v>186</v>
      </c>
      <c r="C3" s="117" t="s">
        <v>187</v>
      </c>
      <c r="D3" s="78" t="s">
        <v>187</v>
      </c>
      <c r="E3" s="115" t="s">
        <v>186</v>
      </c>
      <c r="F3" s="117" t="s">
        <v>187</v>
      </c>
      <c r="G3" s="57" t="s">
        <v>187</v>
      </c>
      <c r="J3" s="52"/>
      <c r="K3" s="52"/>
      <c r="L3" s="52"/>
      <c r="M3" s="52"/>
      <c r="N3" s="52"/>
    </row>
    <row r="4" spans="1:18" ht="14.25" customHeight="1" x14ac:dyDescent="0.25">
      <c r="A4" s="108"/>
      <c r="B4" s="116"/>
      <c r="C4" s="118"/>
      <c r="D4" s="79" t="s">
        <v>186</v>
      </c>
      <c r="E4" s="116"/>
      <c r="F4" s="118"/>
      <c r="G4" s="58" t="s">
        <v>186</v>
      </c>
      <c r="J4" s="52"/>
      <c r="K4" s="52"/>
      <c r="L4" s="52"/>
      <c r="M4" s="52"/>
      <c r="N4" s="52"/>
    </row>
    <row r="5" spans="1:18" x14ac:dyDescent="0.25">
      <c r="A5" s="36"/>
      <c r="B5" s="37" t="s">
        <v>23</v>
      </c>
      <c r="C5" s="37" t="s">
        <v>23</v>
      </c>
      <c r="D5" s="80" t="s">
        <v>82</v>
      </c>
      <c r="E5" s="37" t="s">
        <v>23</v>
      </c>
      <c r="F5" s="37" t="s">
        <v>23</v>
      </c>
      <c r="G5" s="59" t="s">
        <v>82</v>
      </c>
      <c r="J5" s="52"/>
      <c r="K5" s="66"/>
      <c r="L5" s="66"/>
      <c r="M5" s="66"/>
      <c r="N5" s="66"/>
    </row>
    <row r="6" spans="1:18" x14ac:dyDescent="0.25">
      <c r="A6" s="30" t="s">
        <v>83</v>
      </c>
      <c r="B6" s="64">
        <f>B7+B18+B21+B31+B36+B40+B50+B60+B70+B79</f>
        <v>2178489.1489800001</v>
      </c>
      <c r="C6" s="64">
        <f t="shared" ref="C6:F6" si="0">C7+C18+C21+C31+C36+C40+C50+C60+C70+C79</f>
        <v>1751221.45976</v>
      </c>
      <c r="D6" s="70">
        <f>C6/B6*100</f>
        <v>80.386971887371899</v>
      </c>
      <c r="E6" s="64">
        <f t="shared" si="0"/>
        <v>340032.26840000006</v>
      </c>
      <c r="F6" s="64">
        <f t="shared" si="0"/>
        <v>286482.87508999999</v>
      </c>
      <c r="G6" s="68">
        <f>F6/E6*100</f>
        <v>84.251673065626008</v>
      </c>
      <c r="I6" s="61"/>
      <c r="J6" s="46"/>
      <c r="K6" s="53"/>
      <c r="L6" s="53"/>
      <c r="M6" s="53"/>
      <c r="N6" s="53"/>
      <c r="O6" s="53"/>
      <c r="P6" s="53"/>
      <c r="Q6" s="53"/>
      <c r="R6" s="53"/>
    </row>
    <row r="7" spans="1:18" x14ac:dyDescent="0.25">
      <c r="A7" s="30" t="s">
        <v>84</v>
      </c>
      <c r="B7" s="71">
        <v>396353.81718000001</v>
      </c>
      <c r="C7" s="71">
        <v>326063.16647000005</v>
      </c>
      <c r="D7" s="68">
        <f>C7/B7*100</f>
        <v>82.265680898418552</v>
      </c>
      <c r="E7" s="71">
        <v>19622.650260000002</v>
      </c>
      <c r="F7" s="71">
        <v>23100.67928</v>
      </c>
      <c r="G7" s="68">
        <f>F7/E7*100</f>
        <v>117.72456306317514</v>
      </c>
      <c r="I7" s="61"/>
      <c r="J7" s="46"/>
      <c r="K7" s="53"/>
      <c r="L7" s="66"/>
      <c r="M7" s="66"/>
      <c r="N7" s="66"/>
    </row>
    <row r="8" spans="1:18" x14ac:dyDescent="0.25">
      <c r="A8" s="31" t="s">
        <v>85</v>
      </c>
      <c r="B8" s="72">
        <v>22456.934799999999</v>
      </c>
      <c r="C8" s="72">
        <v>20267.443930000001</v>
      </c>
      <c r="D8" s="69">
        <f t="shared" ref="D8:D71" si="1">C8/B8*100</f>
        <v>90.250268393707955</v>
      </c>
      <c r="E8" s="72">
        <v>59.627449999999996</v>
      </c>
      <c r="F8" s="72">
        <v>680.96112000000005</v>
      </c>
      <c r="G8" s="82" t="s">
        <v>183</v>
      </c>
      <c r="I8" s="61"/>
      <c r="J8" s="53"/>
      <c r="K8" s="53"/>
      <c r="L8" s="66"/>
      <c r="M8" s="66"/>
      <c r="N8" s="66"/>
    </row>
    <row r="9" spans="1:18" x14ac:dyDescent="0.25">
      <c r="A9" s="31" t="s">
        <v>86</v>
      </c>
      <c r="B9" s="72">
        <v>90903.46342</v>
      </c>
      <c r="C9" s="72">
        <v>73968.651469999997</v>
      </c>
      <c r="D9" s="69">
        <f t="shared" si="1"/>
        <v>81.370553647932724</v>
      </c>
      <c r="E9" s="72">
        <v>10172.409439999999</v>
      </c>
      <c r="F9" s="72">
        <v>11942.94685</v>
      </c>
      <c r="G9" s="69">
        <f t="shared" ref="G9:G71" si="2">F9/E9*100</f>
        <v>117.40529046184362</v>
      </c>
      <c r="I9" s="61"/>
      <c r="J9" s="53"/>
      <c r="K9" s="53"/>
      <c r="L9" s="66"/>
      <c r="M9" s="66"/>
      <c r="N9" s="66"/>
    </row>
    <row r="10" spans="1:18" x14ac:dyDescent="0.25">
      <c r="A10" s="31" t="s">
        <v>87</v>
      </c>
      <c r="B10" s="72">
        <v>48239.739049999996</v>
      </c>
      <c r="C10" s="72">
        <v>36226.32447</v>
      </c>
      <c r="D10" s="69">
        <f t="shared" si="1"/>
        <v>75.096435394171152</v>
      </c>
      <c r="E10" s="72">
        <v>123.66108</v>
      </c>
      <c r="F10" s="72">
        <v>82.112690000000001</v>
      </c>
      <c r="G10" s="69">
        <f t="shared" si="2"/>
        <v>66.401401313978496</v>
      </c>
      <c r="I10" s="61"/>
      <c r="J10" s="53"/>
      <c r="K10" s="53"/>
      <c r="L10" s="66"/>
      <c r="M10" s="66"/>
      <c r="N10" s="66"/>
    </row>
    <row r="11" spans="1:18" x14ac:dyDescent="0.25">
      <c r="A11" s="31" t="s">
        <v>88</v>
      </c>
      <c r="B11" s="72">
        <v>18451.392</v>
      </c>
      <c r="C11" s="72">
        <v>8988.9003900000007</v>
      </c>
      <c r="D11" s="69">
        <f t="shared" si="1"/>
        <v>48.716651784320668</v>
      </c>
      <c r="E11" s="72">
        <v>57.985480000000003</v>
      </c>
      <c r="F11" s="72">
        <v>77.926699999999997</v>
      </c>
      <c r="G11" s="69">
        <f t="shared" si="2"/>
        <v>134.39002315752148</v>
      </c>
      <c r="I11" s="61"/>
      <c r="J11" s="53"/>
      <c r="K11" s="53"/>
      <c r="L11" s="66"/>
      <c r="M11" s="66"/>
      <c r="N11" s="66"/>
    </row>
    <row r="12" spans="1:18" x14ac:dyDescent="0.25">
      <c r="A12" s="31" t="s">
        <v>89</v>
      </c>
      <c r="B12" s="72">
        <v>57130.121829999996</v>
      </c>
      <c r="C12" s="72">
        <v>49403.719859999997</v>
      </c>
      <c r="D12" s="69">
        <f t="shared" si="1"/>
        <v>86.47578243751839</v>
      </c>
      <c r="E12" s="72">
        <v>422.27802000000003</v>
      </c>
      <c r="F12" s="72">
        <v>461.95216999999997</v>
      </c>
      <c r="G12" s="69">
        <f t="shared" si="2"/>
        <v>109.39526760118841</v>
      </c>
      <c r="I12" s="61"/>
      <c r="J12" s="53"/>
      <c r="K12" s="53"/>
      <c r="L12" s="66"/>
      <c r="M12" s="66"/>
      <c r="N12" s="66"/>
    </row>
    <row r="13" spans="1:18" x14ac:dyDescent="0.25">
      <c r="A13" s="31" t="s">
        <v>90</v>
      </c>
      <c r="B13" s="72">
        <v>64593.344880000004</v>
      </c>
      <c r="C13" s="72">
        <v>53174.29653</v>
      </c>
      <c r="D13" s="69">
        <f t="shared" si="1"/>
        <v>82.321633333567036</v>
      </c>
      <c r="E13" s="72">
        <v>5241.2981900000004</v>
      </c>
      <c r="F13" s="72">
        <v>6496.3231100000003</v>
      </c>
      <c r="G13" s="69">
        <f t="shared" si="2"/>
        <v>123.94492498813543</v>
      </c>
      <c r="I13" s="61"/>
      <c r="J13" s="53"/>
      <c r="K13" s="53"/>
      <c r="L13" s="66"/>
      <c r="M13" s="66"/>
      <c r="N13" s="66"/>
    </row>
    <row r="14" spans="1:18" x14ac:dyDescent="0.25">
      <c r="A14" s="31" t="s">
        <v>91</v>
      </c>
      <c r="B14" s="72">
        <v>8633.2276999999995</v>
      </c>
      <c r="C14" s="72">
        <v>7880.8461600000001</v>
      </c>
      <c r="D14" s="69">
        <f t="shared" si="1"/>
        <v>91.28504927537125</v>
      </c>
      <c r="E14" s="72">
        <v>76.85257</v>
      </c>
      <c r="F14" s="72">
        <v>61.004160000000006</v>
      </c>
      <c r="G14" s="69">
        <f t="shared" si="2"/>
        <v>79.378165232470437</v>
      </c>
      <c r="I14" s="61"/>
      <c r="J14" s="53"/>
      <c r="K14" s="53"/>
      <c r="L14" s="66"/>
      <c r="M14" s="66"/>
      <c r="N14" s="66"/>
    </row>
    <row r="15" spans="1:18" x14ac:dyDescent="0.25">
      <c r="A15" s="31" t="s">
        <v>92</v>
      </c>
      <c r="B15" s="72">
        <v>30737.094850000001</v>
      </c>
      <c r="C15" s="72">
        <v>23896.857390000001</v>
      </c>
      <c r="D15" s="69">
        <f t="shared" si="1"/>
        <v>77.745985775880825</v>
      </c>
      <c r="E15" s="72">
        <v>1638.62237</v>
      </c>
      <c r="F15" s="72">
        <v>1769.64401</v>
      </c>
      <c r="G15" s="69">
        <f t="shared" si="2"/>
        <v>107.99584104298539</v>
      </c>
      <c r="I15" s="61"/>
      <c r="J15" s="53"/>
      <c r="K15" s="53"/>
      <c r="L15" s="66"/>
      <c r="M15" s="66"/>
      <c r="N15" s="66"/>
    </row>
    <row r="16" spans="1:18" x14ac:dyDescent="0.25">
      <c r="A16" s="31" t="s">
        <v>93</v>
      </c>
      <c r="B16" s="72">
        <v>16753.22882</v>
      </c>
      <c r="C16" s="72">
        <v>18166.425920000001</v>
      </c>
      <c r="D16" s="69">
        <f t="shared" si="1"/>
        <v>108.43537156439318</v>
      </c>
      <c r="E16" s="72">
        <v>1493.60112</v>
      </c>
      <c r="F16" s="72">
        <v>1221.7626699999998</v>
      </c>
      <c r="G16" s="69">
        <f t="shared" si="2"/>
        <v>81.799796052643543</v>
      </c>
      <c r="I16" s="61"/>
      <c r="J16" s="53"/>
      <c r="K16" s="53"/>
      <c r="L16" s="66"/>
      <c r="M16" s="66"/>
      <c r="N16" s="66"/>
    </row>
    <row r="17" spans="1:14" x14ac:dyDescent="0.25">
      <c r="A17" s="31" t="s">
        <v>94</v>
      </c>
      <c r="B17" s="72">
        <v>38455.269829999997</v>
      </c>
      <c r="C17" s="72">
        <v>34089.700349999999</v>
      </c>
      <c r="D17" s="69">
        <f t="shared" si="1"/>
        <v>88.647669098932454</v>
      </c>
      <c r="E17" s="72">
        <v>336.31453999999997</v>
      </c>
      <c r="F17" s="72">
        <v>306.04579999999999</v>
      </c>
      <c r="G17" s="69">
        <f t="shared" si="2"/>
        <v>90.999871727222981</v>
      </c>
      <c r="I17" s="61"/>
      <c r="J17" s="53"/>
      <c r="K17" s="53"/>
      <c r="L17" s="66"/>
      <c r="M17" s="66"/>
      <c r="N17" s="66"/>
    </row>
    <row r="18" spans="1:14" x14ac:dyDescent="0.25">
      <c r="A18" s="30" t="s">
        <v>95</v>
      </c>
      <c r="B18" s="71">
        <v>70299.392200000002</v>
      </c>
      <c r="C18" s="71">
        <v>49905.542710000002</v>
      </c>
      <c r="D18" s="68">
        <f t="shared" si="1"/>
        <v>70.990005956267709</v>
      </c>
      <c r="E18" s="71">
        <v>15164.18498</v>
      </c>
      <c r="F18" s="71">
        <v>11880.75777</v>
      </c>
      <c r="G18" s="68">
        <f t="shared" si="2"/>
        <v>78.347486433787878</v>
      </c>
      <c r="I18" s="61"/>
      <c r="J18" s="53"/>
      <c r="K18" s="53"/>
      <c r="L18" s="66"/>
      <c r="M18" s="66"/>
      <c r="N18" s="66"/>
    </row>
    <row r="19" spans="1:14" x14ac:dyDescent="0.25">
      <c r="A19" s="39" t="s">
        <v>96</v>
      </c>
      <c r="B19" s="72">
        <v>58491.165030000004</v>
      </c>
      <c r="C19" s="72">
        <v>39122.247009999999</v>
      </c>
      <c r="D19" s="69">
        <f t="shared" si="1"/>
        <v>66.885737341587017</v>
      </c>
      <c r="E19" s="72">
        <v>12962.179880000002</v>
      </c>
      <c r="F19" s="72">
        <v>9703.2658300000003</v>
      </c>
      <c r="G19" s="69">
        <f t="shared" si="2"/>
        <v>74.858287107800876</v>
      </c>
      <c r="I19" s="61"/>
      <c r="J19" s="53"/>
      <c r="K19" s="53"/>
      <c r="L19" s="66"/>
      <c r="M19" s="66"/>
      <c r="N19" s="66"/>
    </row>
    <row r="20" spans="1:14" x14ac:dyDescent="0.25">
      <c r="A20" s="39" t="s">
        <v>97</v>
      </c>
      <c r="B20" s="72">
        <v>11808.22717</v>
      </c>
      <c r="C20" s="72">
        <v>10783.295699999999</v>
      </c>
      <c r="D20" s="69">
        <f t="shared" si="1"/>
        <v>91.320191801492911</v>
      </c>
      <c r="E20" s="72">
        <v>2202.0051000000003</v>
      </c>
      <c r="F20" s="72">
        <v>2177.4919399999999</v>
      </c>
      <c r="G20" s="69">
        <f t="shared" si="2"/>
        <v>98.886780053325012</v>
      </c>
      <c r="I20" s="61"/>
      <c r="J20" s="53"/>
      <c r="K20" s="53"/>
      <c r="L20" s="66"/>
      <c r="M20" s="66"/>
      <c r="N20" s="66"/>
    </row>
    <row r="21" spans="1:14" x14ac:dyDescent="0.25">
      <c r="A21" s="30" t="s">
        <v>98</v>
      </c>
      <c r="B21" s="71">
        <v>44272.248610000002</v>
      </c>
      <c r="C21" s="71">
        <v>34117.265380000004</v>
      </c>
      <c r="D21" s="68">
        <f t="shared" si="1"/>
        <v>77.062418221724926</v>
      </c>
      <c r="E21" s="71">
        <v>74354.081760000001</v>
      </c>
      <c r="F21" s="71">
        <v>65858.298509999993</v>
      </c>
      <c r="G21" s="68">
        <f t="shared" si="2"/>
        <v>88.573884514608508</v>
      </c>
      <c r="I21" s="61"/>
      <c r="J21" s="53"/>
      <c r="K21" s="53"/>
      <c r="L21" s="66"/>
      <c r="M21" s="66"/>
      <c r="N21" s="66"/>
    </row>
    <row r="22" spans="1:14" x14ac:dyDescent="0.25">
      <c r="A22" s="39" t="s">
        <v>99</v>
      </c>
      <c r="B22" s="72">
        <v>0.68273000000000006</v>
      </c>
      <c r="C22" s="83">
        <v>0</v>
      </c>
      <c r="D22" s="69">
        <f t="shared" si="1"/>
        <v>0</v>
      </c>
      <c r="E22" s="72">
        <v>1939.751</v>
      </c>
      <c r="F22" s="72">
        <v>1248.1488100000001</v>
      </c>
      <c r="G22" s="69">
        <f t="shared" si="2"/>
        <v>64.345826345752627</v>
      </c>
      <c r="I22" s="61"/>
      <c r="J22" s="53"/>
      <c r="K22" s="53"/>
      <c r="L22" s="66"/>
      <c r="M22" s="66"/>
      <c r="N22" s="66"/>
    </row>
    <row r="23" spans="1:14" x14ac:dyDescent="0.25">
      <c r="A23" s="39" t="s">
        <v>100</v>
      </c>
      <c r="B23" s="72">
        <v>1278.9772800000001</v>
      </c>
      <c r="C23" s="72">
        <v>1487.0043799999999</v>
      </c>
      <c r="D23" s="69">
        <f t="shared" si="1"/>
        <v>116.2651130127972</v>
      </c>
      <c r="E23" s="72">
        <v>22.819779999999998</v>
      </c>
      <c r="F23" s="72">
        <v>9.0579400000000003</v>
      </c>
      <c r="G23" s="69">
        <f t="shared" si="2"/>
        <v>39.693371277023708</v>
      </c>
      <c r="I23" s="61"/>
      <c r="J23" s="53"/>
      <c r="K23" s="53"/>
      <c r="L23" s="66"/>
      <c r="M23" s="66"/>
      <c r="N23" s="66"/>
    </row>
    <row r="24" spans="1:14" x14ac:dyDescent="0.25">
      <c r="A24" s="39" t="s">
        <v>101</v>
      </c>
      <c r="B24" s="72">
        <v>145.79589000000001</v>
      </c>
      <c r="C24" s="72">
        <v>123.45233</v>
      </c>
      <c r="D24" s="69">
        <f t="shared" si="1"/>
        <v>84.674766895006428</v>
      </c>
      <c r="E24" s="72">
        <v>4.6144999999999996</v>
      </c>
      <c r="F24" s="72">
        <v>1.7902400000000001</v>
      </c>
      <c r="G24" s="69">
        <f t="shared" si="2"/>
        <v>38.795969227435265</v>
      </c>
      <c r="I24" s="61"/>
      <c r="J24" s="53"/>
      <c r="K24" s="53"/>
      <c r="L24" s="66"/>
      <c r="M24" s="66"/>
      <c r="N24" s="66"/>
    </row>
    <row r="25" spans="1:14" x14ac:dyDescent="0.25">
      <c r="A25" s="39" t="s">
        <v>102</v>
      </c>
      <c r="B25" s="72">
        <v>7967.9096</v>
      </c>
      <c r="C25" s="72">
        <v>4850.0916500000003</v>
      </c>
      <c r="D25" s="69">
        <f t="shared" si="1"/>
        <v>60.870314718430038</v>
      </c>
      <c r="E25" s="72">
        <v>25859.442589999999</v>
      </c>
      <c r="F25" s="72">
        <v>23662.890429999999</v>
      </c>
      <c r="G25" s="69">
        <f t="shared" si="2"/>
        <v>91.505802368495679</v>
      </c>
      <c r="I25" s="61"/>
      <c r="J25" s="53"/>
      <c r="K25" s="53"/>
      <c r="L25" s="66"/>
      <c r="M25" s="66"/>
      <c r="N25" s="66"/>
    </row>
    <row r="26" spans="1:14" x14ac:dyDescent="0.25">
      <c r="A26" s="39" t="s">
        <v>103</v>
      </c>
      <c r="B26" s="72">
        <v>26.732530000000001</v>
      </c>
      <c r="C26" s="72">
        <v>26.92379</v>
      </c>
      <c r="D26" s="69">
        <f t="shared" si="1"/>
        <v>100.71545790839849</v>
      </c>
      <c r="E26" s="72">
        <v>1006.8094699999999</v>
      </c>
      <c r="F26" s="72">
        <v>609.81894999999997</v>
      </c>
      <c r="G26" s="69">
        <f t="shared" si="2"/>
        <v>60.569449153075603</v>
      </c>
      <c r="I26" s="61"/>
      <c r="J26" s="53"/>
      <c r="K26" s="53"/>
      <c r="L26" s="66"/>
      <c r="M26" s="66"/>
      <c r="N26" s="66"/>
    </row>
    <row r="27" spans="1:14" x14ac:dyDescent="0.25">
      <c r="A27" s="39" t="s">
        <v>104</v>
      </c>
      <c r="B27" s="72">
        <v>497.51706999999999</v>
      </c>
      <c r="C27" s="72">
        <v>381.24083000000002</v>
      </c>
      <c r="D27" s="69">
        <f t="shared" si="1"/>
        <v>76.628693363224713</v>
      </c>
      <c r="E27" s="72">
        <v>18.801500000000001</v>
      </c>
      <c r="F27" s="72">
        <v>29.856780000000001</v>
      </c>
      <c r="G27" s="69">
        <f t="shared" si="2"/>
        <v>158.79998936255086</v>
      </c>
      <c r="I27" s="61"/>
      <c r="J27" s="53"/>
      <c r="K27" s="53"/>
      <c r="L27" s="66"/>
      <c r="M27" s="66"/>
      <c r="N27" s="66"/>
    </row>
    <row r="28" spans="1:14" x14ac:dyDescent="0.25">
      <c r="A28" s="39" t="s">
        <v>105</v>
      </c>
      <c r="B28" s="72">
        <v>3231.5320699999997</v>
      </c>
      <c r="C28" s="72">
        <v>3300.4249399999999</v>
      </c>
      <c r="D28" s="69">
        <f t="shared" si="1"/>
        <v>102.13189498069875</v>
      </c>
      <c r="E28" s="72">
        <v>1985.7173500000001</v>
      </c>
      <c r="F28" s="72">
        <v>1220.98983</v>
      </c>
      <c r="G28" s="69">
        <f t="shared" si="2"/>
        <v>61.488601587733513</v>
      </c>
      <c r="I28" s="61"/>
      <c r="J28" s="53"/>
      <c r="K28" s="53"/>
      <c r="L28" s="66"/>
      <c r="M28" s="66"/>
      <c r="N28" s="66"/>
    </row>
    <row r="29" spans="1:14" x14ac:dyDescent="0.25">
      <c r="A29" s="39" t="s">
        <v>106</v>
      </c>
      <c r="B29" s="72">
        <v>23204.123589999999</v>
      </c>
      <c r="C29" s="72">
        <v>17113.596839999998</v>
      </c>
      <c r="D29" s="69">
        <f t="shared" si="1"/>
        <v>73.752394800100262</v>
      </c>
      <c r="E29" s="72">
        <v>42975.780920000005</v>
      </c>
      <c r="F29" s="72">
        <v>38368.024850000002</v>
      </c>
      <c r="G29" s="69">
        <f t="shared" si="2"/>
        <v>89.278249350308712</v>
      </c>
      <c r="I29" s="61"/>
      <c r="J29" s="53"/>
      <c r="K29" s="53"/>
      <c r="L29" s="66"/>
      <c r="M29" s="66"/>
      <c r="N29" s="66"/>
    </row>
    <row r="30" spans="1:14" x14ac:dyDescent="0.25">
      <c r="A30" s="39" t="s">
        <v>107</v>
      </c>
      <c r="B30" s="72">
        <v>7918.9778499999993</v>
      </c>
      <c r="C30" s="72">
        <v>6834.5306200000005</v>
      </c>
      <c r="D30" s="69">
        <f t="shared" si="1"/>
        <v>86.305717094536405</v>
      </c>
      <c r="E30" s="72">
        <v>540.34465</v>
      </c>
      <c r="F30" s="72">
        <v>707.72068000000002</v>
      </c>
      <c r="G30" s="69">
        <f t="shared" si="2"/>
        <v>130.97579109925491</v>
      </c>
      <c r="I30" s="61"/>
      <c r="J30" s="53"/>
      <c r="K30" s="53"/>
      <c r="L30" s="66"/>
      <c r="M30" s="66"/>
      <c r="N30" s="66"/>
    </row>
    <row r="31" spans="1:14" x14ac:dyDescent="0.25">
      <c r="A31" s="30" t="s">
        <v>108</v>
      </c>
      <c r="B31" s="71">
        <v>241929.97056000002</v>
      </c>
      <c r="C31" s="71">
        <v>140006.60333000001</v>
      </c>
      <c r="D31" s="68">
        <f t="shared" si="1"/>
        <v>57.870714821286505</v>
      </c>
      <c r="E31" s="71">
        <v>76888.234939999995</v>
      </c>
      <c r="F31" s="71">
        <v>42592.972399999999</v>
      </c>
      <c r="G31" s="68">
        <f t="shared" si="2"/>
        <v>55.39595548426567</v>
      </c>
      <c r="I31" s="61"/>
      <c r="J31" s="53"/>
      <c r="K31" s="53"/>
      <c r="L31" s="66"/>
      <c r="M31" s="66"/>
      <c r="N31" s="66"/>
    </row>
    <row r="32" spans="1:14" x14ac:dyDescent="0.25">
      <c r="A32" s="39" t="s">
        <v>109</v>
      </c>
      <c r="B32" s="72">
        <v>699.00247000000002</v>
      </c>
      <c r="C32" s="72">
        <v>800.25214000000005</v>
      </c>
      <c r="D32" s="69">
        <f t="shared" si="1"/>
        <v>114.48488014641779</v>
      </c>
      <c r="E32" s="72">
        <v>3361.0258799999997</v>
      </c>
      <c r="F32" s="72">
        <v>2856.2579900000001</v>
      </c>
      <c r="G32" s="69">
        <f t="shared" si="2"/>
        <v>84.981731530136287</v>
      </c>
      <c r="I32" s="61"/>
      <c r="J32" s="53"/>
      <c r="K32" s="53"/>
      <c r="L32" s="66"/>
      <c r="M32" s="66"/>
      <c r="N32" s="66"/>
    </row>
    <row r="33" spans="1:14" x14ac:dyDescent="0.25">
      <c r="A33" s="39" t="s">
        <v>110</v>
      </c>
      <c r="B33" s="72">
        <v>178827.30823</v>
      </c>
      <c r="C33" s="72">
        <v>96946.53998999999</v>
      </c>
      <c r="D33" s="69">
        <f t="shared" si="1"/>
        <v>54.212380060718424</v>
      </c>
      <c r="E33" s="72">
        <v>24123.08322</v>
      </c>
      <c r="F33" s="72">
        <v>5094.3339400000004</v>
      </c>
      <c r="G33" s="69">
        <f t="shared" si="2"/>
        <v>21.118087988754201</v>
      </c>
      <c r="I33" s="61"/>
      <c r="J33" s="53"/>
      <c r="K33" s="53"/>
      <c r="L33" s="66"/>
      <c r="M33" s="66"/>
      <c r="N33" s="66"/>
    </row>
    <row r="34" spans="1:14" x14ac:dyDescent="0.25">
      <c r="A34" s="39" t="s">
        <v>111</v>
      </c>
      <c r="B34" s="72">
        <v>8252.3120400000007</v>
      </c>
      <c r="C34" s="72">
        <v>5963.5701399999998</v>
      </c>
      <c r="D34" s="69">
        <f t="shared" si="1"/>
        <v>72.265446472380361</v>
      </c>
      <c r="E34" s="72">
        <v>3.0539999999999998E-2</v>
      </c>
      <c r="F34" s="72">
        <v>1.2538800000000001</v>
      </c>
      <c r="G34" s="82" t="s">
        <v>183</v>
      </c>
      <c r="I34" s="61"/>
      <c r="J34" s="53"/>
      <c r="K34" s="53"/>
      <c r="L34" s="66"/>
      <c r="M34" s="66"/>
      <c r="N34" s="66"/>
    </row>
    <row r="35" spans="1:14" x14ac:dyDescent="0.25">
      <c r="A35" s="39" t="s">
        <v>112</v>
      </c>
      <c r="B35" s="72">
        <v>54151.347820000003</v>
      </c>
      <c r="C35" s="72">
        <v>36296.24106</v>
      </c>
      <c r="D35" s="69">
        <f t="shared" si="1"/>
        <v>67.027401018067593</v>
      </c>
      <c r="E35" s="72">
        <v>49404.095299999994</v>
      </c>
      <c r="F35" s="72">
        <v>34641.126590000007</v>
      </c>
      <c r="G35" s="69">
        <f t="shared" si="2"/>
        <v>70.117925203662239</v>
      </c>
      <c r="I35" s="61"/>
      <c r="J35" s="53"/>
      <c r="K35" s="53"/>
      <c r="L35" s="66"/>
      <c r="M35" s="66"/>
      <c r="N35" s="66"/>
    </row>
    <row r="36" spans="1:14" x14ac:dyDescent="0.25">
      <c r="A36" s="30" t="s">
        <v>113</v>
      </c>
      <c r="B36" s="71">
        <v>9274.7235899999996</v>
      </c>
      <c r="C36" s="71">
        <v>9923.8191400000014</v>
      </c>
      <c r="D36" s="68">
        <f t="shared" si="1"/>
        <v>106.99854333879941</v>
      </c>
      <c r="E36" s="71">
        <v>576.97341000000006</v>
      </c>
      <c r="F36" s="71">
        <v>418.83994000000001</v>
      </c>
      <c r="G36" s="68">
        <f t="shared" si="2"/>
        <v>72.592589665440556</v>
      </c>
      <c r="I36" s="61"/>
      <c r="J36" s="53"/>
      <c r="K36" s="53"/>
      <c r="L36" s="66"/>
      <c r="M36" s="66"/>
      <c r="N36" s="66"/>
    </row>
    <row r="37" spans="1:14" x14ac:dyDescent="0.25">
      <c r="A37" s="39" t="s">
        <v>114</v>
      </c>
      <c r="B37" s="72">
        <v>728.75235999999995</v>
      </c>
      <c r="C37" s="72">
        <v>441.70022999999998</v>
      </c>
      <c r="D37" s="69">
        <f t="shared" si="1"/>
        <v>60.6104699269859</v>
      </c>
      <c r="E37" s="72">
        <v>300.00536</v>
      </c>
      <c r="F37" s="72">
        <v>257.99472000000003</v>
      </c>
      <c r="G37" s="69">
        <f t="shared" si="2"/>
        <v>85.996703525563689</v>
      </c>
      <c r="I37" s="61"/>
      <c r="J37" s="53"/>
      <c r="K37" s="53"/>
      <c r="L37" s="66"/>
      <c r="M37" s="66"/>
      <c r="N37" s="66"/>
    </row>
    <row r="38" spans="1:14" x14ac:dyDescent="0.25">
      <c r="A38" s="39" t="s">
        <v>115</v>
      </c>
      <c r="B38" s="72">
        <v>8445.8540199999989</v>
      </c>
      <c r="C38" s="72">
        <v>9419.5560700000005</v>
      </c>
      <c r="D38" s="69">
        <f t="shared" si="1"/>
        <v>111.5287577513683</v>
      </c>
      <c r="E38" s="72">
        <v>213.87710999999999</v>
      </c>
      <c r="F38" s="72">
        <v>117.74678</v>
      </c>
      <c r="G38" s="69">
        <f t="shared" si="2"/>
        <v>55.053474399387582</v>
      </c>
      <c r="I38" s="61"/>
      <c r="J38" s="53"/>
      <c r="K38" s="53"/>
      <c r="L38" s="66"/>
      <c r="M38" s="66"/>
      <c r="N38" s="66"/>
    </row>
    <row r="39" spans="1:14" x14ac:dyDescent="0.25">
      <c r="A39" s="39" t="s">
        <v>116</v>
      </c>
      <c r="B39" s="72">
        <v>100.11721</v>
      </c>
      <c r="C39" s="72">
        <v>62.562839999999994</v>
      </c>
      <c r="D39" s="69">
        <f t="shared" si="1"/>
        <v>62.489595944593333</v>
      </c>
      <c r="E39" s="72">
        <v>63.090940000000003</v>
      </c>
      <c r="F39" s="72">
        <v>43.098440000000004</v>
      </c>
      <c r="G39" s="69">
        <f t="shared" si="2"/>
        <v>68.311614948200173</v>
      </c>
      <c r="I39" s="61"/>
      <c r="J39" s="53"/>
      <c r="K39" s="53"/>
      <c r="L39" s="66"/>
      <c r="M39" s="66"/>
      <c r="N39" s="66"/>
    </row>
    <row r="40" spans="1:14" x14ac:dyDescent="0.25">
      <c r="A40" s="30" t="s">
        <v>117</v>
      </c>
      <c r="B40" s="71">
        <v>228437.28524999999</v>
      </c>
      <c r="C40" s="71">
        <v>224792.75118000002</v>
      </c>
      <c r="D40" s="68">
        <f t="shared" si="1"/>
        <v>98.404580029038854</v>
      </c>
      <c r="E40" s="71">
        <v>24413.894649999998</v>
      </c>
      <c r="F40" s="71">
        <v>23731.61</v>
      </c>
      <c r="G40" s="68">
        <f t="shared" si="2"/>
        <v>97.205342859952097</v>
      </c>
      <c r="I40" s="61"/>
      <c r="J40" s="53"/>
      <c r="K40" s="53"/>
      <c r="L40" s="66"/>
      <c r="M40" s="66"/>
      <c r="N40" s="66"/>
    </row>
    <row r="41" spans="1:14" x14ac:dyDescent="0.25">
      <c r="A41" s="39" t="s">
        <v>118</v>
      </c>
      <c r="B41" s="72">
        <v>2085.1695199999999</v>
      </c>
      <c r="C41" s="72">
        <v>2041.6386399999999</v>
      </c>
      <c r="D41" s="69">
        <f t="shared" si="1"/>
        <v>97.912357744419737</v>
      </c>
      <c r="E41" s="72">
        <v>65.108890000000002</v>
      </c>
      <c r="F41" s="72">
        <v>48.072629999999997</v>
      </c>
      <c r="G41" s="69">
        <f t="shared" si="2"/>
        <v>73.834202979040185</v>
      </c>
      <c r="I41" s="61"/>
      <c r="J41" s="53"/>
      <c r="K41" s="53"/>
      <c r="L41" s="66"/>
      <c r="M41" s="66"/>
      <c r="N41" s="66"/>
    </row>
    <row r="42" spans="1:14" x14ac:dyDescent="0.25">
      <c r="A42" s="39" t="s">
        <v>119</v>
      </c>
      <c r="B42" s="72">
        <v>3631.68208</v>
      </c>
      <c r="C42" s="72">
        <v>4029.5599400000001</v>
      </c>
      <c r="D42" s="69">
        <f t="shared" si="1"/>
        <v>110.95574588401196</v>
      </c>
      <c r="E42" s="72">
        <v>874.73973999999998</v>
      </c>
      <c r="F42" s="72">
        <v>907.99707999999998</v>
      </c>
      <c r="G42" s="69">
        <f t="shared" si="2"/>
        <v>103.80196971501489</v>
      </c>
      <c r="I42" s="61"/>
      <c r="J42" s="53"/>
      <c r="K42" s="53"/>
      <c r="L42" s="66"/>
      <c r="M42" s="66"/>
      <c r="N42" s="66"/>
    </row>
    <row r="43" spans="1:14" x14ac:dyDescent="0.25">
      <c r="A43" s="39" t="s">
        <v>120</v>
      </c>
      <c r="B43" s="72">
        <v>25122.665820000002</v>
      </c>
      <c r="C43" s="72">
        <v>23459.758379999999</v>
      </c>
      <c r="D43" s="69">
        <f t="shared" si="1"/>
        <v>93.380847988368444</v>
      </c>
      <c r="E43" s="72">
        <v>68.483070000000012</v>
      </c>
      <c r="F43" s="72">
        <v>95.129170000000002</v>
      </c>
      <c r="G43" s="69">
        <f t="shared" si="2"/>
        <v>138.90903255359314</v>
      </c>
      <c r="I43" s="61"/>
      <c r="J43" s="53"/>
      <c r="K43" s="53"/>
      <c r="L43" s="66"/>
      <c r="M43" s="66"/>
      <c r="N43" s="66"/>
    </row>
    <row r="44" spans="1:14" x14ac:dyDescent="0.25">
      <c r="A44" s="39" t="s">
        <v>121</v>
      </c>
      <c r="B44" s="72">
        <v>87175.669299999994</v>
      </c>
      <c r="C44" s="72">
        <v>96431.208670000007</v>
      </c>
      <c r="D44" s="69">
        <f t="shared" si="1"/>
        <v>110.61711305954954</v>
      </c>
      <c r="E44" s="72">
        <v>19291.66921</v>
      </c>
      <c r="F44" s="72">
        <v>18815.901040000001</v>
      </c>
      <c r="G44" s="69">
        <f t="shared" si="2"/>
        <v>97.533815426643429</v>
      </c>
      <c r="I44" s="61"/>
      <c r="J44" s="53"/>
      <c r="K44" s="53"/>
      <c r="L44" s="66"/>
      <c r="M44" s="66"/>
      <c r="N44" s="66"/>
    </row>
    <row r="45" spans="1:14" x14ac:dyDescent="0.25">
      <c r="A45" s="39" t="s">
        <v>122</v>
      </c>
      <c r="B45" s="72">
        <v>47002.041840000005</v>
      </c>
      <c r="C45" s="72">
        <v>39584.72019</v>
      </c>
      <c r="D45" s="69">
        <f t="shared" si="1"/>
        <v>84.219150148307676</v>
      </c>
      <c r="E45" s="72">
        <v>1510.4074599999999</v>
      </c>
      <c r="F45" s="72">
        <v>1701.51062</v>
      </c>
      <c r="G45" s="69">
        <f t="shared" si="2"/>
        <v>112.65242426702528</v>
      </c>
      <c r="I45" s="61"/>
      <c r="J45" s="53"/>
      <c r="K45" s="53"/>
      <c r="L45" s="66"/>
      <c r="M45" s="66"/>
      <c r="N45" s="66"/>
    </row>
    <row r="46" spans="1:14" x14ac:dyDescent="0.25">
      <c r="A46" s="39" t="s">
        <v>123</v>
      </c>
      <c r="B46" s="72">
        <v>2348.8094799999999</v>
      </c>
      <c r="C46" s="72">
        <v>2406.4497999999999</v>
      </c>
      <c r="D46" s="69">
        <f t="shared" si="1"/>
        <v>102.4540227928576</v>
      </c>
      <c r="E46" s="84">
        <v>0</v>
      </c>
      <c r="F46" s="72">
        <v>2.6916500000000001</v>
      </c>
      <c r="G46" s="69">
        <v>0</v>
      </c>
      <c r="I46" s="61"/>
      <c r="J46" s="53"/>
      <c r="K46" s="53"/>
      <c r="L46" s="66"/>
      <c r="M46" s="66"/>
      <c r="N46" s="66"/>
    </row>
    <row r="47" spans="1:14" x14ac:dyDescent="0.25">
      <c r="A47" s="39" t="s">
        <v>124</v>
      </c>
      <c r="B47" s="72">
        <v>2947.8967299999999</v>
      </c>
      <c r="C47" s="72">
        <v>3331.15193</v>
      </c>
      <c r="D47" s="69">
        <f t="shared" si="1"/>
        <v>113.00097103469429</v>
      </c>
      <c r="E47" s="72">
        <v>108.94405999999999</v>
      </c>
      <c r="F47" s="72">
        <v>55.447269999999996</v>
      </c>
      <c r="G47" s="69">
        <f t="shared" si="2"/>
        <v>50.89517501000055</v>
      </c>
      <c r="I47" s="61"/>
      <c r="J47" s="53"/>
      <c r="K47" s="53"/>
      <c r="L47" s="66"/>
      <c r="M47" s="66"/>
      <c r="N47" s="66"/>
    </row>
    <row r="48" spans="1:14" x14ac:dyDescent="0.25">
      <c r="A48" s="39" t="s">
        <v>125</v>
      </c>
      <c r="B48" s="72">
        <v>32021.974969999999</v>
      </c>
      <c r="C48" s="72">
        <v>26129.3995</v>
      </c>
      <c r="D48" s="69">
        <f t="shared" si="1"/>
        <v>81.59833840504686</v>
      </c>
      <c r="E48" s="72">
        <v>675.90650000000005</v>
      </c>
      <c r="F48" s="72">
        <v>1207.4133300000001</v>
      </c>
      <c r="G48" s="69">
        <f t="shared" si="2"/>
        <v>178.63614715940741</v>
      </c>
      <c r="I48" s="61"/>
      <c r="J48" s="53"/>
      <c r="K48" s="53"/>
      <c r="L48" s="66"/>
      <c r="M48" s="66"/>
      <c r="N48" s="66"/>
    </row>
    <row r="49" spans="1:16" x14ac:dyDescent="0.25">
      <c r="A49" s="39" t="s">
        <v>126</v>
      </c>
      <c r="B49" s="72">
        <v>26101.375510000002</v>
      </c>
      <c r="C49" s="72">
        <v>27378.864129999998</v>
      </c>
      <c r="D49" s="69">
        <f t="shared" si="1"/>
        <v>104.89433447486536</v>
      </c>
      <c r="E49" s="72">
        <v>1818.63572</v>
      </c>
      <c r="F49" s="72">
        <v>897.44720999999993</v>
      </c>
      <c r="G49" s="69">
        <f t="shared" si="2"/>
        <v>49.347277199636217</v>
      </c>
      <c r="I49" s="61"/>
      <c r="J49" s="53"/>
      <c r="K49" s="53"/>
      <c r="L49" s="66"/>
      <c r="M49" s="66"/>
      <c r="N49" s="66"/>
    </row>
    <row r="50" spans="1:16" x14ac:dyDescent="0.25">
      <c r="A50" s="30" t="s">
        <v>127</v>
      </c>
      <c r="B50" s="71">
        <v>393049.87357999996</v>
      </c>
      <c r="C50" s="71">
        <v>311086.84038999997</v>
      </c>
      <c r="D50" s="68">
        <f t="shared" si="1"/>
        <v>79.146912720398703</v>
      </c>
      <c r="E50" s="71">
        <v>82302.896170000007</v>
      </c>
      <c r="F50" s="71">
        <v>63455.998500000002</v>
      </c>
      <c r="G50" s="68">
        <f t="shared" si="2"/>
        <v>77.100565658016492</v>
      </c>
      <c r="I50" s="61"/>
      <c r="J50" s="53"/>
      <c r="K50" s="53"/>
      <c r="L50" s="66"/>
      <c r="M50" s="66"/>
      <c r="N50" s="66"/>
    </row>
    <row r="51" spans="1:16" x14ac:dyDescent="0.25">
      <c r="A51" s="39" t="s">
        <v>128</v>
      </c>
      <c r="B51" s="72">
        <v>239.63862</v>
      </c>
      <c r="C51" s="72">
        <v>189.13192999999998</v>
      </c>
      <c r="D51" s="69">
        <f t="shared" si="1"/>
        <v>78.923810360784074</v>
      </c>
      <c r="E51" s="72">
        <v>54.964750000000002</v>
      </c>
      <c r="F51" s="72">
        <v>2.5000000000000001E-2</v>
      </c>
      <c r="G51" s="69">
        <f t="shared" si="2"/>
        <v>4.5483696369036521E-2</v>
      </c>
      <c r="I51" s="61"/>
      <c r="J51" s="53"/>
      <c r="K51" s="53"/>
      <c r="L51" s="66"/>
      <c r="M51" s="66"/>
      <c r="N51" s="66"/>
    </row>
    <row r="52" spans="1:16" x14ac:dyDescent="0.25">
      <c r="A52" s="39" t="s">
        <v>129</v>
      </c>
      <c r="B52" s="72">
        <v>17681.121340000002</v>
      </c>
      <c r="C52" s="72">
        <v>15472.75059</v>
      </c>
      <c r="D52" s="69">
        <f t="shared" si="1"/>
        <v>87.510007382823602</v>
      </c>
      <c r="E52" s="72">
        <v>50.29486</v>
      </c>
      <c r="F52" s="72">
        <v>34.890689999999999</v>
      </c>
      <c r="G52" s="69">
        <f t="shared" si="2"/>
        <v>69.37227780333815</v>
      </c>
      <c r="I52" s="61"/>
      <c r="J52" s="53"/>
      <c r="K52" s="53"/>
      <c r="L52" s="66"/>
      <c r="M52" s="66"/>
      <c r="N52" s="66"/>
    </row>
    <row r="53" spans="1:16" x14ac:dyDescent="0.25">
      <c r="A53" s="39" t="s">
        <v>130</v>
      </c>
      <c r="B53" s="72">
        <v>25043.202120000002</v>
      </c>
      <c r="C53" s="72">
        <v>21484.338739999999</v>
      </c>
      <c r="D53" s="69">
        <f t="shared" si="1"/>
        <v>85.789104113176393</v>
      </c>
      <c r="E53" s="72">
        <v>1759.6165000000001</v>
      </c>
      <c r="F53" s="72">
        <v>1325.02179</v>
      </c>
      <c r="G53" s="69">
        <f t="shared" si="2"/>
        <v>75.301737054636618</v>
      </c>
      <c r="I53" s="61"/>
      <c r="J53" s="53"/>
      <c r="K53" s="53"/>
      <c r="L53" s="66"/>
      <c r="M53" s="66"/>
      <c r="N53" s="66"/>
    </row>
    <row r="54" spans="1:16" x14ac:dyDescent="0.25">
      <c r="A54" s="39" t="s">
        <v>131</v>
      </c>
      <c r="B54" s="72">
        <v>31657.772629999999</v>
      </c>
      <c r="C54" s="72">
        <v>25893.484329999999</v>
      </c>
      <c r="D54" s="69">
        <f t="shared" si="1"/>
        <v>81.791870301900005</v>
      </c>
      <c r="E54" s="72">
        <v>335.49175000000002</v>
      </c>
      <c r="F54" s="72">
        <v>390.85221999999999</v>
      </c>
      <c r="G54" s="69">
        <f t="shared" si="2"/>
        <v>116.50129101535282</v>
      </c>
      <c r="I54" s="61"/>
      <c r="J54" s="53"/>
      <c r="K54" s="53"/>
      <c r="L54" s="66"/>
      <c r="M54" s="66"/>
      <c r="N54" s="66"/>
    </row>
    <row r="55" spans="1:16" x14ac:dyDescent="0.25">
      <c r="A55" s="39" t="s">
        <v>132</v>
      </c>
      <c r="B55" s="72">
        <v>19254.48229</v>
      </c>
      <c r="C55" s="72">
        <v>20249.71113</v>
      </c>
      <c r="D55" s="69">
        <f t="shared" si="1"/>
        <v>105.16881640861817</v>
      </c>
      <c r="E55" s="72">
        <v>233.75827999999998</v>
      </c>
      <c r="F55" s="72">
        <v>634.10590000000002</v>
      </c>
      <c r="G55" s="69">
        <f t="shared" si="2"/>
        <v>271.26564244055874</v>
      </c>
      <c r="I55" s="61"/>
      <c r="J55" s="53"/>
      <c r="K55" s="53"/>
      <c r="L55" s="66"/>
      <c r="M55" s="66"/>
      <c r="N55" s="66"/>
    </row>
    <row r="56" spans="1:16" x14ac:dyDescent="0.25">
      <c r="A56" s="39" t="s">
        <v>133</v>
      </c>
      <c r="B56" s="72">
        <v>110181.67425</v>
      </c>
      <c r="C56" s="72">
        <v>84104.787609999999</v>
      </c>
      <c r="D56" s="69">
        <f t="shared" si="1"/>
        <v>76.332827743357697</v>
      </c>
      <c r="E56" s="72">
        <v>3066.0589</v>
      </c>
      <c r="F56" s="72">
        <v>1716.6128799999999</v>
      </c>
      <c r="G56" s="69">
        <f t="shared" si="2"/>
        <v>55.987602847420838</v>
      </c>
      <c r="I56" s="61"/>
      <c r="J56" s="53"/>
      <c r="K56" s="53"/>
      <c r="L56" s="66"/>
      <c r="M56" s="66"/>
      <c r="N56" s="66"/>
    </row>
    <row r="57" spans="1:16" x14ac:dyDescent="0.25">
      <c r="A57" s="39" t="s">
        <v>134</v>
      </c>
      <c r="B57" s="72">
        <v>71144.701870000004</v>
      </c>
      <c r="C57" s="72">
        <v>46701.872520000004</v>
      </c>
      <c r="D57" s="69">
        <f t="shared" si="1"/>
        <v>65.643500207979727</v>
      </c>
      <c r="E57" s="72">
        <v>16740.439730000002</v>
      </c>
      <c r="F57" s="72">
        <v>11176.018820000001</v>
      </c>
      <c r="G57" s="69">
        <f t="shared" si="2"/>
        <v>66.760604860168755</v>
      </c>
      <c r="I57" s="61"/>
      <c r="J57" s="53"/>
      <c r="K57" s="53"/>
      <c r="L57" s="66"/>
      <c r="M57" s="66"/>
      <c r="N57" s="66"/>
    </row>
    <row r="58" spans="1:16" x14ac:dyDescent="0.25">
      <c r="A58" s="39" t="s">
        <v>135</v>
      </c>
      <c r="B58" s="72">
        <v>18393.11607</v>
      </c>
      <c r="C58" s="72">
        <v>14292.704449999999</v>
      </c>
      <c r="D58" s="69">
        <f t="shared" si="1"/>
        <v>77.70681376448249</v>
      </c>
      <c r="E58" s="72">
        <v>52894.826070000003</v>
      </c>
      <c r="F58" s="72">
        <v>45417.723239999999</v>
      </c>
      <c r="G58" s="69">
        <f t="shared" si="2"/>
        <v>85.864207550082597</v>
      </c>
      <c r="I58" s="61"/>
      <c r="J58" s="53"/>
      <c r="K58" s="53"/>
      <c r="L58" s="66"/>
      <c r="M58" s="66"/>
      <c r="N58" s="66"/>
    </row>
    <row r="59" spans="1:16" x14ac:dyDescent="0.25">
      <c r="A59" s="39" t="s">
        <v>136</v>
      </c>
      <c r="B59" s="72">
        <v>99454.164390000005</v>
      </c>
      <c r="C59" s="72">
        <v>82698.05909000001</v>
      </c>
      <c r="D59" s="69">
        <f t="shared" si="1"/>
        <v>83.151931944958562</v>
      </c>
      <c r="E59" s="72">
        <v>7167.4453300000005</v>
      </c>
      <c r="F59" s="72">
        <v>2760.7479600000001</v>
      </c>
      <c r="G59" s="69">
        <f t="shared" si="2"/>
        <v>38.517879563652002</v>
      </c>
      <c r="I59" s="61"/>
      <c r="J59" s="53"/>
      <c r="K59" s="53"/>
      <c r="L59" s="66"/>
      <c r="M59" s="66"/>
      <c r="N59" s="66"/>
    </row>
    <row r="60" spans="1:16" x14ac:dyDescent="0.25">
      <c r="A60" s="30" t="s">
        <v>137</v>
      </c>
      <c r="B60" s="71">
        <v>479908.24981999997</v>
      </c>
      <c r="C60" s="71">
        <v>403253.23332</v>
      </c>
      <c r="D60" s="68">
        <f t="shared" si="1"/>
        <v>84.027151746453384</v>
      </c>
      <c r="E60" s="71">
        <v>30648.756010000001</v>
      </c>
      <c r="F60" s="71">
        <v>29359.304399999997</v>
      </c>
      <c r="G60" s="68">
        <f t="shared" si="2"/>
        <v>95.792809308217002</v>
      </c>
      <c r="I60" s="61"/>
      <c r="J60" s="61"/>
      <c r="K60" s="61"/>
      <c r="L60" s="61"/>
      <c r="M60" s="61"/>
      <c r="N60" s="61"/>
      <c r="O60" s="61"/>
      <c r="P60" s="61"/>
    </row>
    <row r="61" spans="1:16" x14ac:dyDescent="0.25">
      <c r="A61" s="39" t="s">
        <v>138</v>
      </c>
      <c r="B61" s="72">
        <v>14084.443569999999</v>
      </c>
      <c r="C61" s="72">
        <v>7508.0485499999995</v>
      </c>
      <c r="D61" s="69">
        <f t="shared" si="1"/>
        <v>53.307384936329441</v>
      </c>
      <c r="E61" s="72">
        <v>360.01269000000002</v>
      </c>
      <c r="F61" s="72">
        <v>460.46327000000002</v>
      </c>
      <c r="G61" s="69">
        <f t="shared" si="2"/>
        <v>127.90195534496299</v>
      </c>
      <c r="I61" s="61"/>
      <c r="J61" s="53"/>
      <c r="K61" s="53"/>
      <c r="L61" s="66"/>
      <c r="M61" s="66"/>
      <c r="N61" s="66"/>
    </row>
    <row r="62" spans="1:16" x14ac:dyDescent="0.25">
      <c r="A62" s="39" t="s">
        <v>139</v>
      </c>
      <c r="B62" s="72">
        <v>49104.402450000001</v>
      </c>
      <c r="C62" s="72">
        <v>38350.133759999997</v>
      </c>
      <c r="D62" s="69">
        <f t="shared" si="1"/>
        <v>78.099176136090009</v>
      </c>
      <c r="E62" s="72">
        <v>3932.7940899999999</v>
      </c>
      <c r="F62" s="72">
        <v>4222.9199800000006</v>
      </c>
      <c r="G62" s="69">
        <f t="shared" si="2"/>
        <v>107.37709331738749</v>
      </c>
      <c r="I62" s="61"/>
      <c r="J62" s="53"/>
      <c r="K62" s="53"/>
      <c r="L62" s="66"/>
      <c r="M62" s="66"/>
      <c r="N62" s="66"/>
    </row>
    <row r="63" spans="1:16" x14ac:dyDescent="0.25">
      <c r="A63" s="39" t="s">
        <v>140</v>
      </c>
      <c r="B63" s="72">
        <v>3270.3741</v>
      </c>
      <c r="C63" s="72">
        <v>3999.5995600000001</v>
      </c>
      <c r="D63" s="69">
        <f t="shared" si="1"/>
        <v>122.29792181879131</v>
      </c>
      <c r="E63" s="72">
        <v>377.64840999999996</v>
      </c>
      <c r="F63" s="72">
        <v>116.77500999999999</v>
      </c>
      <c r="G63" s="69">
        <f t="shared" si="2"/>
        <v>30.921620986038313</v>
      </c>
      <c r="I63" s="61"/>
      <c r="J63" s="53"/>
      <c r="K63" s="53"/>
      <c r="L63" s="66"/>
      <c r="M63" s="66"/>
      <c r="N63" s="66"/>
    </row>
    <row r="64" spans="1:16" x14ac:dyDescent="0.25">
      <c r="A64" s="39" t="s">
        <v>141</v>
      </c>
      <c r="B64" s="72">
        <v>86165.158680000008</v>
      </c>
      <c r="C64" s="72">
        <v>76902.787079999995</v>
      </c>
      <c r="D64" s="69">
        <f t="shared" si="1"/>
        <v>89.250444446578939</v>
      </c>
      <c r="E64" s="72">
        <v>9244.2646600000007</v>
      </c>
      <c r="F64" s="72">
        <v>8405.5075799999995</v>
      </c>
      <c r="G64" s="69">
        <f t="shared" si="2"/>
        <v>90.926730131069164</v>
      </c>
      <c r="I64" s="61"/>
      <c r="J64" s="53"/>
      <c r="K64" s="53"/>
      <c r="L64" s="66"/>
      <c r="M64" s="66"/>
      <c r="N64" s="66"/>
    </row>
    <row r="65" spans="1:15" x14ac:dyDescent="0.25">
      <c r="A65" s="39" t="s">
        <v>142</v>
      </c>
      <c r="B65" s="72">
        <v>19952.269829999997</v>
      </c>
      <c r="C65" s="72">
        <v>21889.083879999998</v>
      </c>
      <c r="D65" s="69">
        <f t="shared" si="1"/>
        <v>109.70723665278339</v>
      </c>
      <c r="E65" s="72">
        <v>299.39666999999997</v>
      </c>
      <c r="F65" s="72">
        <v>293.08906999999999</v>
      </c>
      <c r="G65" s="69">
        <f t="shared" si="2"/>
        <v>97.893229740998805</v>
      </c>
      <c r="I65" s="61"/>
      <c r="J65" s="53"/>
      <c r="K65" s="53"/>
      <c r="L65" s="66"/>
      <c r="M65" s="66"/>
      <c r="N65" s="66"/>
    </row>
    <row r="66" spans="1:15" x14ac:dyDescent="0.25">
      <c r="A66" s="39" t="s">
        <v>143</v>
      </c>
      <c r="B66" s="72">
        <v>60017.652090000003</v>
      </c>
      <c r="C66" s="72">
        <v>54384.398860000001</v>
      </c>
      <c r="D66" s="69">
        <f t="shared" si="1"/>
        <v>90.614005990183344</v>
      </c>
      <c r="E66" s="72">
        <v>2496.36807</v>
      </c>
      <c r="F66" s="72">
        <v>2596.3553299999999</v>
      </c>
      <c r="G66" s="69">
        <f t="shared" si="2"/>
        <v>104.00530920105864</v>
      </c>
      <c r="I66" s="61"/>
      <c r="J66" s="53"/>
      <c r="K66" s="53"/>
      <c r="L66" s="66"/>
      <c r="M66" s="66"/>
      <c r="N66" s="66"/>
    </row>
    <row r="67" spans="1:15" x14ac:dyDescent="0.25">
      <c r="A67" s="39" t="s">
        <v>144</v>
      </c>
      <c r="B67" s="72">
        <v>87855.325670000006</v>
      </c>
      <c r="C67" s="72">
        <v>90468.126099999994</v>
      </c>
      <c r="D67" s="69">
        <f t="shared" si="1"/>
        <v>102.97398070074217</v>
      </c>
      <c r="E67" s="72">
        <v>3611.8188700000001</v>
      </c>
      <c r="F67" s="72">
        <v>2764.6502500000001</v>
      </c>
      <c r="G67" s="69">
        <f t="shared" si="2"/>
        <v>76.544543054563533</v>
      </c>
      <c r="I67" s="61"/>
      <c r="J67" s="53"/>
      <c r="K67" s="53"/>
      <c r="L67" s="66"/>
      <c r="M67" s="66"/>
      <c r="N67" s="66"/>
    </row>
    <row r="68" spans="1:15" x14ac:dyDescent="0.25">
      <c r="A68" s="39" t="s">
        <v>145</v>
      </c>
      <c r="B68" s="72">
        <v>152001.76791999998</v>
      </c>
      <c r="C68" s="72">
        <v>103052.57012999999</v>
      </c>
      <c r="D68" s="69">
        <f t="shared" si="1"/>
        <v>67.796954956627587</v>
      </c>
      <c r="E68" s="72">
        <v>7707.2570900000001</v>
      </c>
      <c r="F68" s="72">
        <v>9367.4227200000005</v>
      </c>
      <c r="G68" s="69">
        <f t="shared" si="2"/>
        <v>121.54029132042356</v>
      </c>
      <c r="I68" s="61"/>
      <c r="J68" s="53"/>
      <c r="K68" s="53"/>
      <c r="L68" s="66"/>
      <c r="M68" s="66"/>
      <c r="N68" s="66"/>
    </row>
    <row r="69" spans="1:15" x14ac:dyDescent="0.25">
      <c r="A69" s="39" t="s">
        <v>146</v>
      </c>
      <c r="B69" s="72">
        <v>7456.8555099999994</v>
      </c>
      <c r="C69" s="72">
        <v>6698.4854000000005</v>
      </c>
      <c r="D69" s="69">
        <f t="shared" si="1"/>
        <v>89.829893995089634</v>
      </c>
      <c r="E69" s="72">
        <v>2619.1954599999999</v>
      </c>
      <c r="F69" s="72">
        <v>1132.1211899999998</v>
      </c>
      <c r="G69" s="69">
        <f t="shared" si="2"/>
        <v>43.224005511982675</v>
      </c>
      <c r="I69" s="61"/>
      <c r="J69" s="53"/>
      <c r="K69" s="53"/>
      <c r="L69" s="66"/>
      <c r="M69" s="66"/>
      <c r="N69" s="66"/>
    </row>
    <row r="70" spans="1:15" x14ac:dyDescent="0.25">
      <c r="A70" s="30" t="s">
        <v>147</v>
      </c>
      <c r="B70" s="71">
        <v>314945.36864999996</v>
      </c>
      <c r="C70" s="71">
        <v>248135.28385000001</v>
      </c>
      <c r="D70" s="68">
        <f t="shared" si="1"/>
        <v>78.786770198787622</v>
      </c>
      <c r="E70" s="71">
        <v>16060.596220000001</v>
      </c>
      <c r="F70" s="71">
        <v>18084.414290000001</v>
      </c>
      <c r="G70" s="68">
        <f t="shared" si="2"/>
        <v>112.60113910017719</v>
      </c>
      <c r="I70" s="61"/>
      <c r="J70" s="61"/>
      <c r="K70" s="61"/>
      <c r="L70" s="61"/>
      <c r="M70" s="61"/>
      <c r="N70" s="61"/>
      <c r="O70" s="61"/>
    </row>
    <row r="71" spans="1:15" x14ac:dyDescent="0.25">
      <c r="A71" s="39" t="s">
        <v>148</v>
      </c>
      <c r="B71" s="72">
        <v>20633.06954</v>
      </c>
      <c r="C71" s="72">
        <v>19487.903249999999</v>
      </c>
      <c r="D71" s="69">
        <f t="shared" si="1"/>
        <v>94.449850092445331</v>
      </c>
      <c r="E71" s="72">
        <v>260.00587000000002</v>
      </c>
      <c r="F71" s="72">
        <v>354.94817999999998</v>
      </c>
      <c r="G71" s="69">
        <f t="shared" si="2"/>
        <v>136.51544867044731</v>
      </c>
      <c r="I71" s="61"/>
      <c r="J71" s="53"/>
      <c r="K71" s="53"/>
      <c r="L71" s="66"/>
      <c r="M71" s="66"/>
      <c r="N71" s="66"/>
    </row>
    <row r="72" spans="1:15" x14ac:dyDescent="0.25">
      <c r="A72" s="39" t="s">
        <v>149</v>
      </c>
      <c r="B72" s="72">
        <v>63107.561759999997</v>
      </c>
      <c r="C72" s="72">
        <v>42376.626270000001</v>
      </c>
      <c r="D72" s="69">
        <f t="shared" ref="D72:D78" si="3">C72/B72*100</f>
        <v>67.149839239803967</v>
      </c>
      <c r="E72" s="72">
        <v>722.78188999999998</v>
      </c>
      <c r="F72" s="72">
        <v>1255.81899</v>
      </c>
      <c r="G72" s="69">
        <f t="shared" ref="G72:G78" si="4">F72/E72*100</f>
        <v>173.74798779200182</v>
      </c>
      <c r="I72" s="61"/>
      <c r="J72" s="53"/>
      <c r="K72" s="53"/>
      <c r="L72" s="66"/>
      <c r="M72" s="66"/>
      <c r="N72" s="66"/>
    </row>
    <row r="73" spans="1:15" x14ac:dyDescent="0.25">
      <c r="A73" s="39" t="s">
        <v>150</v>
      </c>
      <c r="B73" s="72">
        <v>8190.63843</v>
      </c>
      <c r="C73" s="72">
        <v>5212.4947499999998</v>
      </c>
      <c r="D73" s="69">
        <f t="shared" si="3"/>
        <v>63.639663678817769</v>
      </c>
      <c r="E73" s="72">
        <v>92.435670000000002</v>
      </c>
      <c r="F73" s="72">
        <v>83.258369999999999</v>
      </c>
      <c r="G73" s="69">
        <f t="shared" si="4"/>
        <v>90.071689857389472</v>
      </c>
      <c r="I73" s="61"/>
      <c r="J73" s="53"/>
      <c r="K73" s="53"/>
      <c r="L73" s="66"/>
      <c r="M73" s="66"/>
      <c r="N73" s="66"/>
    </row>
    <row r="74" spans="1:15" x14ac:dyDescent="0.25">
      <c r="A74" s="39" t="s">
        <v>151</v>
      </c>
      <c r="B74" s="72">
        <v>71849.254119999998</v>
      </c>
      <c r="C74" s="72">
        <v>57146.562409999999</v>
      </c>
      <c r="D74" s="69">
        <f t="shared" si="3"/>
        <v>79.536751090771091</v>
      </c>
      <c r="E74" s="72">
        <v>1325.6627599999999</v>
      </c>
      <c r="F74" s="72">
        <v>1579.14093</v>
      </c>
      <c r="G74" s="69">
        <f t="shared" si="4"/>
        <v>119.12086374063944</v>
      </c>
      <c r="I74" s="61"/>
      <c r="J74" s="53"/>
      <c r="K74" s="53"/>
      <c r="L74" s="66"/>
      <c r="M74" s="66"/>
      <c r="N74" s="66"/>
    </row>
    <row r="75" spans="1:15" x14ac:dyDescent="0.25">
      <c r="A75" s="39" t="s">
        <v>152</v>
      </c>
      <c r="B75" s="72">
        <v>32759.77031</v>
      </c>
      <c r="C75" s="72">
        <v>27235.301829999997</v>
      </c>
      <c r="D75" s="69">
        <f t="shared" si="3"/>
        <v>83.136424865855531</v>
      </c>
      <c r="E75" s="72">
        <v>358.11382000000003</v>
      </c>
      <c r="F75" s="72">
        <v>441.17525000000001</v>
      </c>
      <c r="G75" s="69">
        <f t="shared" si="4"/>
        <v>123.1941425773515</v>
      </c>
      <c r="I75" s="61"/>
      <c r="J75" s="53"/>
      <c r="K75" s="53"/>
      <c r="L75" s="66"/>
      <c r="M75" s="66"/>
      <c r="N75" s="66"/>
    </row>
    <row r="76" spans="1:15" x14ac:dyDescent="0.25">
      <c r="A76" s="39" t="s">
        <v>153</v>
      </c>
      <c r="B76" s="72">
        <v>20156.316309999998</v>
      </c>
      <c r="C76" s="72">
        <v>20769.370260000003</v>
      </c>
      <c r="D76" s="69">
        <f t="shared" si="3"/>
        <v>103.04149796307701</v>
      </c>
      <c r="E76" s="72">
        <v>939.76373000000001</v>
      </c>
      <c r="F76" s="72">
        <v>1554.59933</v>
      </c>
      <c r="G76" s="69">
        <f t="shared" si="4"/>
        <v>165.42448706761647</v>
      </c>
      <c r="I76" s="61"/>
      <c r="J76" s="53"/>
      <c r="K76" s="53"/>
      <c r="L76" s="66"/>
      <c r="M76" s="66"/>
      <c r="N76" s="66"/>
    </row>
    <row r="77" spans="1:15" x14ac:dyDescent="0.25">
      <c r="A77" s="39" t="s">
        <v>154</v>
      </c>
      <c r="B77" s="72">
        <v>10324.17713</v>
      </c>
      <c r="C77" s="72">
        <v>6981.1837500000001</v>
      </c>
      <c r="D77" s="69">
        <f t="shared" si="3"/>
        <v>67.619759542037229</v>
      </c>
      <c r="E77" s="72">
        <v>157.43404999999998</v>
      </c>
      <c r="F77" s="72">
        <v>512.17282999999998</v>
      </c>
      <c r="G77" s="82" t="s">
        <v>183</v>
      </c>
      <c r="I77" s="61"/>
      <c r="J77" s="53"/>
      <c r="K77" s="53"/>
      <c r="L77" s="66"/>
      <c r="M77" s="66"/>
      <c r="N77" s="66"/>
    </row>
    <row r="78" spans="1:15" x14ac:dyDescent="0.25">
      <c r="A78" s="39" t="s">
        <v>155</v>
      </c>
      <c r="B78" s="72">
        <v>87924.581049999993</v>
      </c>
      <c r="C78" s="72">
        <v>68925.841329999996</v>
      </c>
      <c r="D78" s="69">
        <f t="shared" si="3"/>
        <v>78.392004268753922</v>
      </c>
      <c r="E78" s="72">
        <v>12204.398429999999</v>
      </c>
      <c r="F78" s="72">
        <v>12303.30041</v>
      </c>
      <c r="G78" s="69">
        <f t="shared" si="4"/>
        <v>100.81037980337388</v>
      </c>
      <c r="I78" s="61"/>
      <c r="J78" s="53"/>
      <c r="K78" s="53"/>
      <c r="L78" s="52"/>
      <c r="M78" s="29"/>
    </row>
    <row r="79" spans="1:15" x14ac:dyDescent="0.25">
      <c r="A79" s="30" t="s">
        <v>156</v>
      </c>
      <c r="B79" s="71">
        <v>18.219540000000002</v>
      </c>
      <c r="C79" s="71">
        <v>3936.9539900000004</v>
      </c>
      <c r="D79" s="70" t="s">
        <v>188</v>
      </c>
      <c r="E79" s="85">
        <v>0</v>
      </c>
      <c r="F79" s="71">
        <v>8000</v>
      </c>
      <c r="G79" s="68">
        <v>0</v>
      </c>
      <c r="I79" s="61"/>
      <c r="J79" s="53"/>
      <c r="K79" s="53"/>
      <c r="L79" s="52"/>
      <c r="M79" s="29"/>
    </row>
    <row r="80" spans="1:15" x14ac:dyDescent="0.25">
      <c r="J80" s="53"/>
      <c r="K80" s="53"/>
    </row>
    <row r="81" spans="1:11" x14ac:dyDescent="0.25">
      <c r="J81" s="53"/>
      <c r="K81" s="53"/>
    </row>
    <row r="82" spans="1:11" x14ac:dyDescent="0.25">
      <c r="A82" s="13" t="s">
        <v>18</v>
      </c>
      <c r="J82" s="53"/>
      <c r="K82" s="53"/>
    </row>
    <row r="83" spans="1:11" x14ac:dyDescent="0.25">
      <c r="K83" s="53"/>
    </row>
  </sheetData>
  <mergeCells count="7">
    <mergeCell ref="A2:A4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C33" sqref="C33"/>
    </sheetView>
  </sheetViews>
  <sheetFormatPr defaultRowHeight="15" x14ac:dyDescent="0.25"/>
  <cols>
    <col min="1" max="1" width="56" customWidth="1"/>
    <col min="2" max="3" width="12.7109375" customWidth="1"/>
    <col min="4" max="5" width="14" customWidth="1"/>
    <col min="6" max="6" width="11.7109375" customWidth="1"/>
    <col min="7" max="7" width="18.7109375" customWidth="1"/>
  </cols>
  <sheetData>
    <row r="1" spans="1:13" x14ac:dyDescent="0.25">
      <c r="A1" s="41" t="s">
        <v>157</v>
      </c>
      <c r="B1" s="32"/>
      <c r="C1" s="33"/>
      <c r="D1" s="33"/>
      <c r="E1" s="33"/>
      <c r="F1" s="33"/>
      <c r="G1" s="33"/>
    </row>
    <row r="2" spans="1:13" x14ac:dyDescent="0.25">
      <c r="A2" s="119" t="s">
        <v>158</v>
      </c>
      <c r="B2" s="102" t="s">
        <v>159</v>
      </c>
      <c r="C2" s="110"/>
      <c r="D2" s="111"/>
      <c r="E2" s="112" t="s">
        <v>160</v>
      </c>
      <c r="F2" s="113"/>
      <c r="G2" s="114"/>
    </row>
    <row r="3" spans="1:13" x14ac:dyDescent="0.25">
      <c r="A3" s="120"/>
      <c r="B3" s="115" t="s">
        <v>189</v>
      </c>
      <c r="C3" s="115" t="s">
        <v>187</v>
      </c>
      <c r="D3" s="34" t="s">
        <v>187</v>
      </c>
      <c r="E3" s="115" t="s">
        <v>189</v>
      </c>
      <c r="F3" s="115" t="s">
        <v>187</v>
      </c>
      <c r="G3" s="34" t="s">
        <v>187</v>
      </c>
    </row>
    <row r="4" spans="1:13" x14ac:dyDescent="0.25">
      <c r="A4" s="40"/>
      <c r="B4" s="116"/>
      <c r="C4" s="116"/>
      <c r="D4" s="35" t="s">
        <v>186</v>
      </c>
      <c r="E4" s="116"/>
      <c r="F4" s="116"/>
      <c r="G4" s="35" t="s">
        <v>186</v>
      </c>
    </row>
    <row r="5" spans="1:13" ht="15" customHeight="1" x14ac:dyDescent="0.25">
      <c r="A5" s="48"/>
      <c r="B5" s="37" t="s">
        <v>23</v>
      </c>
      <c r="C5" s="37" t="s">
        <v>23</v>
      </c>
      <c r="D5" s="42" t="s">
        <v>82</v>
      </c>
      <c r="E5" s="37" t="s">
        <v>23</v>
      </c>
      <c r="F5" s="37" t="s">
        <v>23</v>
      </c>
      <c r="G5" s="38" t="s">
        <v>82</v>
      </c>
      <c r="J5" s="15"/>
      <c r="K5" s="15"/>
    </row>
    <row r="6" spans="1:13" ht="15" customHeight="1" x14ac:dyDescent="0.25">
      <c r="A6" s="30" t="s">
        <v>161</v>
      </c>
      <c r="B6" s="89">
        <v>2178489.1489800005</v>
      </c>
      <c r="C6" s="89">
        <v>1751221.4597599998</v>
      </c>
      <c r="D6" s="90">
        <v>80.386971887371871</v>
      </c>
      <c r="E6" s="89">
        <v>340032.26839999994</v>
      </c>
      <c r="F6" s="89">
        <v>286482.87508999999</v>
      </c>
      <c r="G6" s="91">
        <v>84.251673065626036</v>
      </c>
      <c r="I6" s="55"/>
      <c r="J6" s="55"/>
      <c r="K6" s="55"/>
      <c r="L6" s="55"/>
      <c r="M6" s="55"/>
    </row>
    <row r="7" spans="1:13" x14ac:dyDescent="0.25">
      <c r="A7" s="30" t="s">
        <v>182</v>
      </c>
      <c r="B7" s="92">
        <v>149460.47424000001</v>
      </c>
      <c r="C7" s="92">
        <v>115367.38391999999</v>
      </c>
      <c r="D7" s="93">
        <v>77.189226453775234</v>
      </c>
      <c r="E7" s="92">
        <v>7210.0331799999994</v>
      </c>
      <c r="F7" s="92">
        <v>8352.4463699999997</v>
      </c>
      <c r="G7" s="93">
        <v>115.84477021782583</v>
      </c>
      <c r="I7" s="55"/>
      <c r="J7" s="55"/>
      <c r="K7" s="55"/>
      <c r="L7" s="55"/>
      <c r="M7" s="15"/>
    </row>
    <row r="8" spans="1:13" x14ac:dyDescent="0.25">
      <c r="A8" s="30" t="s">
        <v>181</v>
      </c>
      <c r="B8" s="92">
        <v>90209.256229999999</v>
      </c>
      <c r="C8" s="92">
        <v>79131.509669999999</v>
      </c>
      <c r="D8" s="93">
        <v>87.719944689760126</v>
      </c>
      <c r="E8" s="92">
        <v>5992.8648600000006</v>
      </c>
      <c r="F8" s="92">
        <v>7369.9524599999986</v>
      </c>
      <c r="G8" s="93">
        <v>122.978786142693</v>
      </c>
      <c r="I8" s="55"/>
      <c r="J8" s="55"/>
      <c r="K8" s="55"/>
      <c r="L8" s="55"/>
      <c r="M8" s="15"/>
    </row>
    <row r="9" spans="1:13" x14ac:dyDescent="0.25">
      <c r="A9" s="30" t="s">
        <v>180</v>
      </c>
      <c r="B9" s="92">
        <v>10358.2178</v>
      </c>
      <c r="C9" s="92">
        <v>11118.510060000001</v>
      </c>
      <c r="D9" s="93">
        <v>107.33999105521801</v>
      </c>
      <c r="E9" s="92">
        <v>315.84520000000003</v>
      </c>
      <c r="F9" s="92">
        <v>160.84522000000001</v>
      </c>
      <c r="G9" s="93">
        <v>50.925333042895694</v>
      </c>
      <c r="I9" s="55"/>
      <c r="J9" s="55"/>
      <c r="K9" s="55"/>
      <c r="L9" s="55"/>
      <c r="M9" s="29"/>
    </row>
    <row r="10" spans="1:13" x14ac:dyDescent="0.25">
      <c r="A10" s="30" t="s">
        <v>179</v>
      </c>
      <c r="B10" s="92">
        <v>235243.21901999999</v>
      </c>
      <c r="C10" s="92">
        <v>189119.53548999998</v>
      </c>
      <c r="D10" s="93">
        <v>80.393193171668571</v>
      </c>
      <c r="E10" s="92">
        <v>22408.22984</v>
      </c>
      <c r="F10" s="92">
        <v>20234.605290000003</v>
      </c>
      <c r="G10" s="93">
        <v>90.299882830905503</v>
      </c>
      <c r="I10" s="55"/>
      <c r="J10" s="55"/>
      <c r="K10" s="55"/>
      <c r="L10" s="55"/>
      <c r="M10" s="29"/>
    </row>
    <row r="11" spans="1:13" ht="15" customHeight="1" x14ac:dyDescent="0.25">
      <c r="A11" s="30" t="s">
        <v>178</v>
      </c>
      <c r="B11" s="92">
        <v>280614.36706999998</v>
      </c>
      <c r="C11" s="92">
        <v>172760.09956999999</v>
      </c>
      <c r="D11" s="93">
        <v>61.564951707160645</v>
      </c>
      <c r="E11" s="92">
        <v>105699.7665</v>
      </c>
      <c r="F11" s="92">
        <v>72172.249559999997</v>
      </c>
      <c r="G11" s="93">
        <v>68.280424782206111</v>
      </c>
      <c r="I11" s="55"/>
      <c r="J11" s="55"/>
      <c r="K11" s="55"/>
      <c r="L11" s="55"/>
      <c r="M11" s="29"/>
    </row>
    <row r="12" spans="1:13" ht="15" customHeight="1" x14ac:dyDescent="0.25">
      <c r="A12" s="30" t="s">
        <v>177</v>
      </c>
      <c r="B12" s="92">
        <v>219217.49614000003</v>
      </c>
      <c r="C12" s="92">
        <v>214105.50516</v>
      </c>
      <c r="D12" s="93">
        <v>97.668073456721118</v>
      </c>
      <c r="E12" s="92">
        <v>23703.038680000001</v>
      </c>
      <c r="F12" s="92">
        <v>22495.388129999996</v>
      </c>
      <c r="G12" s="93">
        <v>94.905081300740619</v>
      </c>
      <c r="I12" s="55"/>
      <c r="J12" s="55"/>
      <c r="K12" s="55"/>
      <c r="L12" s="55"/>
      <c r="M12" s="15"/>
    </row>
    <row r="13" spans="1:13" ht="15" customHeight="1" x14ac:dyDescent="0.25">
      <c r="A13" s="30" t="s">
        <v>176</v>
      </c>
      <c r="B13" s="92">
        <v>87242.308259999991</v>
      </c>
      <c r="C13" s="92">
        <v>74012.410470000003</v>
      </c>
      <c r="D13" s="93">
        <v>84.835456495978789</v>
      </c>
      <c r="E13" s="92">
        <v>2922.0686700000001</v>
      </c>
      <c r="F13" s="92">
        <v>2593.1651900000002</v>
      </c>
      <c r="G13" s="93">
        <v>88.744156378775315</v>
      </c>
      <c r="I13" s="55"/>
      <c r="J13" s="55"/>
      <c r="K13" s="55"/>
      <c r="L13" s="55"/>
      <c r="M13" s="15"/>
    </row>
    <row r="14" spans="1:13" x14ac:dyDescent="0.25">
      <c r="A14" s="30" t="s">
        <v>175</v>
      </c>
      <c r="B14" s="92">
        <v>10948.43066</v>
      </c>
      <c r="C14" s="92">
        <v>6743.7290599999997</v>
      </c>
      <c r="D14" s="93">
        <v>61.595394531182968</v>
      </c>
      <c r="E14" s="92">
        <v>2133.5279300000002</v>
      </c>
      <c r="F14" s="92">
        <v>1435.03628</v>
      </c>
      <c r="G14" s="93">
        <v>67.261190248397625</v>
      </c>
      <c r="I14" s="55"/>
      <c r="J14" s="55"/>
      <c r="K14" s="55"/>
      <c r="L14" s="55"/>
      <c r="M14" s="29"/>
    </row>
    <row r="15" spans="1:13" ht="15" customHeight="1" x14ac:dyDescent="0.25">
      <c r="A15" s="30" t="s">
        <v>174</v>
      </c>
      <c r="B15" s="92">
        <v>33197.621030000002</v>
      </c>
      <c r="C15" s="92">
        <v>26469.5998</v>
      </c>
      <c r="D15" s="93">
        <v>79.733423597070313</v>
      </c>
      <c r="E15" s="92">
        <v>27619.720089999999</v>
      </c>
      <c r="F15" s="92">
        <v>24990.656919999998</v>
      </c>
      <c r="G15" s="93">
        <v>90.481209941907125</v>
      </c>
      <c r="I15" s="55"/>
      <c r="J15" s="55"/>
      <c r="K15" s="55"/>
      <c r="L15" s="55"/>
      <c r="M15" s="15"/>
    </row>
    <row r="16" spans="1:13" ht="15" customHeight="1" x14ac:dyDescent="0.25">
      <c r="A16" s="30" t="s">
        <v>173</v>
      </c>
      <c r="B16" s="92">
        <v>35793.63521</v>
      </c>
      <c r="C16" s="92">
        <v>28259.803260000001</v>
      </c>
      <c r="D16" s="93">
        <v>78.952034612301119</v>
      </c>
      <c r="E16" s="92">
        <v>3920.9670099999998</v>
      </c>
      <c r="F16" s="92">
        <v>3008.77207</v>
      </c>
      <c r="G16" s="93">
        <v>76.735459959914337</v>
      </c>
      <c r="I16" s="55"/>
      <c r="J16" s="55"/>
      <c r="K16" s="55"/>
      <c r="L16" s="55"/>
      <c r="M16" s="15"/>
    </row>
    <row r="17" spans="1:13" ht="15" customHeight="1" x14ac:dyDescent="0.25">
      <c r="A17" s="30" t="s">
        <v>172</v>
      </c>
      <c r="B17" s="92">
        <v>85912.350200000001</v>
      </c>
      <c r="C17" s="92">
        <v>72399.78459000001</v>
      </c>
      <c r="D17" s="93">
        <v>84.271684363722613</v>
      </c>
      <c r="E17" s="92">
        <v>1524.8300699999998</v>
      </c>
      <c r="F17" s="92">
        <v>2114.90479</v>
      </c>
      <c r="G17" s="93">
        <v>138.69773633202291</v>
      </c>
      <c r="I17" s="55"/>
      <c r="J17" s="55"/>
      <c r="K17" s="55"/>
      <c r="L17" s="55"/>
      <c r="M17" s="15"/>
    </row>
    <row r="18" spans="1:13" x14ac:dyDescent="0.25">
      <c r="A18" s="30" t="s">
        <v>168</v>
      </c>
      <c r="B18" s="92">
        <v>35981.899689999998</v>
      </c>
      <c r="C18" s="92">
        <v>29518.235359999999</v>
      </c>
      <c r="D18" s="93">
        <v>82.036344979872297</v>
      </c>
      <c r="E18" s="92">
        <v>416.95628999999997</v>
      </c>
      <c r="F18" s="92">
        <v>473.54865000000001</v>
      </c>
      <c r="G18" s="93">
        <v>113.57273204824421</v>
      </c>
      <c r="I18" s="55"/>
      <c r="J18" s="55"/>
      <c r="K18" s="55"/>
      <c r="L18" s="55"/>
      <c r="M18" s="15"/>
    </row>
    <row r="19" spans="1:13" x14ac:dyDescent="0.25">
      <c r="A19" s="30" t="s">
        <v>167</v>
      </c>
      <c r="B19" s="92">
        <v>77735.376019999996</v>
      </c>
      <c r="C19" s="92">
        <v>56727.886829999996</v>
      </c>
      <c r="D19" s="93">
        <v>72.975638292924543</v>
      </c>
      <c r="E19" s="92">
        <v>3038.8568799999998</v>
      </c>
      <c r="F19" s="92">
        <v>1737.1190800000002</v>
      </c>
      <c r="G19" s="93">
        <v>57.163570006626976</v>
      </c>
      <c r="I19" s="55"/>
      <c r="J19" s="55"/>
      <c r="K19" s="55"/>
      <c r="L19" s="55"/>
      <c r="M19" s="15"/>
    </row>
    <row r="20" spans="1:13" ht="15" customHeight="1" x14ac:dyDescent="0.25">
      <c r="A20" s="30" t="s">
        <v>166</v>
      </c>
      <c r="B20" s="92">
        <v>10356.6648</v>
      </c>
      <c r="C20" s="92">
        <v>6557.5510999999997</v>
      </c>
      <c r="D20" s="93">
        <v>63.317209030459296</v>
      </c>
      <c r="E20" s="92">
        <v>4243.3723799999998</v>
      </c>
      <c r="F20" s="92">
        <v>13781.362880000001</v>
      </c>
      <c r="G20" s="94" t="s">
        <v>184</v>
      </c>
      <c r="I20" s="55"/>
      <c r="J20" s="55"/>
      <c r="K20" s="55"/>
      <c r="L20" s="55"/>
      <c r="M20" s="29"/>
    </row>
    <row r="21" spans="1:13" ht="15" customHeight="1" x14ac:dyDescent="0.25">
      <c r="A21" s="30" t="s">
        <v>165</v>
      </c>
      <c r="B21" s="92">
        <v>190294.20490000007</v>
      </c>
      <c r="C21" s="92">
        <v>144686.92006</v>
      </c>
      <c r="D21" s="93">
        <v>76.033277070120562</v>
      </c>
      <c r="E21" s="92">
        <v>92932.984569999986</v>
      </c>
      <c r="F21" s="92">
        <v>69393.995630000005</v>
      </c>
      <c r="G21" s="93">
        <v>74.671007232884364</v>
      </c>
      <c r="I21" s="55"/>
      <c r="J21" s="55"/>
      <c r="K21" s="55"/>
      <c r="L21" s="55"/>
      <c r="M21" s="29"/>
    </row>
    <row r="22" spans="1:13" x14ac:dyDescent="0.25">
      <c r="A22" s="30" t="s">
        <v>164</v>
      </c>
      <c r="B22" s="92">
        <v>319520.14248000004</v>
      </c>
      <c r="C22" s="92">
        <v>291774.03993000003</v>
      </c>
      <c r="D22" s="93">
        <v>91.316321301485175</v>
      </c>
      <c r="E22" s="92">
        <v>20328.17511</v>
      </c>
      <c r="F22" s="92">
        <v>18973.575379999998</v>
      </c>
      <c r="G22" s="93">
        <v>93.336343657657522</v>
      </c>
      <c r="I22" s="55"/>
      <c r="J22" s="55"/>
      <c r="K22" s="55"/>
      <c r="L22" s="55"/>
      <c r="M22" s="29"/>
    </row>
    <row r="23" spans="1:13" x14ac:dyDescent="0.25">
      <c r="A23" s="30" t="s">
        <v>163</v>
      </c>
      <c r="B23" s="92">
        <v>162968.45907999997</v>
      </c>
      <c r="C23" s="92">
        <v>114148.47827999998</v>
      </c>
      <c r="D23" s="93">
        <v>70.043294834103676</v>
      </c>
      <c r="E23" s="92">
        <v>10362.67461</v>
      </c>
      <c r="F23" s="92">
        <v>10679.575409999999</v>
      </c>
      <c r="G23" s="93">
        <v>103.05809853080005</v>
      </c>
      <c r="I23" s="55"/>
      <c r="J23" s="55"/>
      <c r="K23" s="55"/>
      <c r="L23" s="55"/>
      <c r="M23" s="15"/>
    </row>
    <row r="24" spans="1:13" x14ac:dyDescent="0.25">
      <c r="A24" s="30" t="s">
        <v>169</v>
      </c>
      <c r="B24" s="92">
        <v>32878.568269999996</v>
      </c>
      <c r="C24" s="92">
        <v>32135.259659999996</v>
      </c>
      <c r="D24" s="93">
        <v>97.739230601843957</v>
      </c>
      <c r="E24" s="95">
        <v>1151.0710999999999</v>
      </c>
      <c r="F24" s="96">
        <v>2202.11393</v>
      </c>
      <c r="G24" s="93">
        <v>191.30998337114016</v>
      </c>
      <c r="I24" s="55"/>
      <c r="J24" s="55"/>
      <c r="K24" s="55"/>
      <c r="L24" s="55"/>
      <c r="M24" s="15"/>
    </row>
    <row r="25" spans="1:13" x14ac:dyDescent="0.25">
      <c r="A25" s="30" t="s">
        <v>162</v>
      </c>
      <c r="B25" s="92">
        <v>1175.83536</v>
      </c>
      <c r="C25" s="92">
        <v>3166.2916700000001</v>
      </c>
      <c r="D25" s="93">
        <v>269.2801881719223</v>
      </c>
      <c r="E25" s="92">
        <v>2026.10015</v>
      </c>
      <c r="F25" s="92">
        <v>1471.19694</v>
      </c>
      <c r="G25" s="93">
        <v>72.612251669790368</v>
      </c>
      <c r="I25" s="55"/>
      <c r="J25" s="55"/>
      <c r="K25" s="55"/>
      <c r="L25" s="55"/>
      <c r="M25" s="15"/>
    </row>
    <row r="26" spans="1:13" x14ac:dyDescent="0.25">
      <c r="A26" s="30" t="s">
        <v>170</v>
      </c>
      <c r="B26" s="92">
        <v>107811.41383</v>
      </c>
      <c r="C26" s="92">
        <v>82942.962479999987</v>
      </c>
      <c r="D26" s="93">
        <v>76.933377954570489</v>
      </c>
      <c r="E26" s="92">
        <v>1500.3673600000002</v>
      </c>
      <c r="F26" s="92">
        <v>2815.8599100000001</v>
      </c>
      <c r="G26" s="93">
        <v>187.67803039916834</v>
      </c>
      <c r="I26" s="55"/>
      <c r="J26" s="55"/>
      <c r="K26" s="55"/>
      <c r="L26" s="55"/>
      <c r="M26" s="15"/>
    </row>
    <row r="27" spans="1:13" x14ac:dyDescent="0.25">
      <c r="A27" s="30" t="s">
        <v>171</v>
      </c>
      <c r="B27" s="92">
        <v>1569.2086899999999</v>
      </c>
      <c r="C27" s="92">
        <v>75.963340000000002</v>
      </c>
      <c r="D27" s="93">
        <v>4.8408691899354706</v>
      </c>
      <c r="E27" s="92">
        <v>580.81792000000007</v>
      </c>
      <c r="F27" s="92">
        <v>26.504999999999999</v>
      </c>
      <c r="G27" s="93">
        <v>4.5633922589716231</v>
      </c>
      <c r="I27" s="55"/>
      <c r="J27" s="55"/>
      <c r="K27" s="55"/>
      <c r="L27" s="55"/>
    </row>
    <row r="28" spans="1:13" x14ac:dyDescent="0.25">
      <c r="D28" s="45"/>
      <c r="J28" s="47"/>
      <c r="K28" s="47"/>
    </row>
    <row r="29" spans="1:13" x14ac:dyDescent="0.25">
      <c r="B29" s="53"/>
      <c r="C29" s="53"/>
      <c r="D29" s="53"/>
      <c r="E29" s="53"/>
      <c r="F29" s="53"/>
      <c r="G29" s="53"/>
    </row>
    <row r="30" spans="1:13" x14ac:dyDescent="0.25">
      <c r="A30" s="13" t="s">
        <v>18</v>
      </c>
    </row>
    <row r="31" spans="1:13" x14ac:dyDescent="0.25">
      <c r="B31" s="53"/>
      <c r="C31" s="53"/>
      <c r="D31" s="53"/>
      <c r="E31" s="53"/>
      <c r="F31" s="53"/>
      <c r="G31" s="53"/>
    </row>
  </sheetData>
  <mergeCells count="7"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Tabela 1</vt:lpstr>
      <vt:lpstr>Tabela 2</vt:lpstr>
      <vt:lpstr>Tabela 3</vt:lpstr>
      <vt:lpstr>Tabela 4</vt:lpstr>
      <vt:lpstr>Tabela 5</vt:lpstr>
      <vt:lpstr>ffffffff</vt:lpstr>
      <vt:lpstr>kuguig</vt:lpstr>
      <vt:lpstr>lvbionm</vt:lpstr>
      <vt:lpstr>svsds</vt:lpstr>
      <vt:lpstr>uyfdydtd</vt:lpstr>
      <vt:lpstr>uyr</vt:lpstr>
      <vt:lpstr>uyrydu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2020-11-27T08:27:33Z</dcterms:modified>
</cp:coreProperties>
</file>